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19" firstSheet="2" activeTab="5"/>
  </bookViews>
  <sheets>
    <sheet name="平衡表（功能分类）" sheetId="34" r:id="rId1"/>
    <sheet name="基本支出" sheetId="11" state="hidden" r:id="rId2"/>
    <sheet name="项目支出表" sheetId="15" state="hidden" r:id="rId3"/>
    <sheet name="政府基金平衡表" sheetId="6" r:id="rId4"/>
    <sheet name="社保基金平衡表" sheetId="33" r:id="rId5"/>
    <sheet name="资本经营平衡表" sheetId="35" r:id="rId6"/>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1s1_" localSheetId="0">#REF!</definedName>
    <definedName name="_1s1_" localSheetId="4">#REF!</definedName>
    <definedName name="_1s1_" localSheetId="5">#REF!</definedName>
    <definedName name="_1s1_">#REF!</definedName>
    <definedName name="_2s1_" localSheetId="0">#REF!</definedName>
    <definedName name="_2s1_" localSheetId="4">#REF!</definedName>
    <definedName name="_2s1_" localSheetId="5">#REF!</definedName>
    <definedName name="_2s1_">#REF!</definedName>
    <definedName name="_Fill" hidden="1">[1]eqpmad2!#REF!</definedName>
    <definedName name="_Order1" hidden="1">255</definedName>
    <definedName name="_Order2" hidden="1">255</definedName>
    <definedName name="_PA7">'[2]SW-TEO'!#REF!</definedName>
    <definedName name="_PA8">'[2]SW-TEO'!#REF!</definedName>
    <definedName name="_PD1">'[2]SW-TEO'!#REF!</definedName>
    <definedName name="_PE12">'[2]SW-TEO'!#REF!</definedName>
    <definedName name="_PE13">'[2]SW-TEO'!#REF!</definedName>
    <definedName name="_PE6">'[2]SW-TEO'!#REF!</definedName>
    <definedName name="_PE7">'[2]SW-TEO'!#REF!</definedName>
    <definedName name="_PE8">'[2]SW-TEO'!#REF!</definedName>
    <definedName name="_PE9">'[2]SW-TEO'!#REF!</definedName>
    <definedName name="_PH1">'[2]SW-TEO'!#REF!</definedName>
    <definedName name="_PI1">'[2]SW-TEO'!#REF!</definedName>
    <definedName name="_PK1">'[2]SW-TEO'!#REF!</definedName>
    <definedName name="_PK3">'[2]SW-TEO'!#REF!</definedName>
    <definedName name="a">#N/A</definedName>
    <definedName name="A_基础数据">[3]F03基础数据!$H$7:$DL$2822</definedName>
    <definedName name="aa" localSheetId="0">#REF!</definedName>
    <definedName name="aa" localSheetId="4">#REF!</definedName>
    <definedName name="aa" localSheetId="5">#REF!</definedName>
    <definedName name="aa">#REF!</definedName>
    <definedName name="aaaagfdsafsd">#N/A</definedName>
    <definedName name="aas">#N/A</definedName>
    <definedName name="AccessDatabase" hidden="1">"D:\文_件\省长专项\2000省长专项审批.mdb"</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'[4]Financ. Overview'!#REF!</definedName>
    <definedName name="ajgfdajfajd">#N/A</definedName>
    <definedName name="as" localSheetId="0">#REF!</definedName>
    <definedName name="as" localSheetId="4">#REF!</definedName>
    <definedName name="as" localSheetId="5">#REF!</definedName>
    <definedName name="as">#REF!</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B_区划编码">[3]F03基础数据!$G$7:$G$2822</definedName>
    <definedName name="BM8_SelectZBM.BM8_ZBMChangeKMM" localSheetId="0">[5]!BM8_SelectZBM.BM8_ZBMChangeKMM</definedName>
    <definedName name="BM8_SelectZBM.BM8_ZBMChangeKMM" localSheetId="4">[5]!BM8_SelectZBM.BM8_ZBMChangeKMM</definedName>
    <definedName name="BM8_SelectZBM.BM8_ZBMChangeKMM" localSheetId="5">[5]!BM8_SelectZBM.BM8_ZBMChangeKMM</definedName>
    <definedName name="BM8_SelectZBM.BM8_ZBMChangeKMM">[5]!BM8_SelectZBM.BM8_ZBMChangeKMM</definedName>
    <definedName name="BM8_SelectZBM.BM8_ZBMminusOption" localSheetId="0">[5]!BM8_SelectZBM.BM8_ZBMminusOption</definedName>
    <definedName name="BM8_SelectZBM.BM8_ZBMminusOption" localSheetId="4">[5]!BM8_SelectZBM.BM8_ZBMminusOption</definedName>
    <definedName name="BM8_SelectZBM.BM8_ZBMminusOption" localSheetId="5">[5]!BM8_SelectZBM.BM8_ZBMminusOption</definedName>
    <definedName name="BM8_SelectZBM.BM8_ZBMminusOption">[5]!BM8_SelectZBM.BM8_ZBMminusOption</definedName>
    <definedName name="BM8_SelectZBM.BM8_ZBMSumOption" localSheetId="0">[5]!BM8_SelectZBM.BM8_ZBMSumOption</definedName>
    <definedName name="BM8_SelectZBM.BM8_ZBMSumOption" localSheetId="4">[5]!BM8_SelectZBM.BM8_ZBMSumOption</definedName>
    <definedName name="BM8_SelectZBM.BM8_ZBMSumOption" localSheetId="5">[5]!BM8_SelectZBM.BM8_ZBMSumOption</definedName>
    <definedName name="BM8_SelectZBM.BM8_ZBMSumOption">[5]!BM8_SelectZBM.BM8_ZBMSumOption</definedName>
    <definedName name="C_列标识">[3]F03基础数据!$H$5:$DL$5</definedName>
    <definedName name="CZ">4</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base" localSheetId="0" hidden="1">#REF!</definedName>
    <definedName name="Database" localSheetId="4" hidden="1">#REF!</definedName>
    <definedName name="Database" localSheetId="5" hidden="1">#REF!</definedName>
    <definedName name="Database" hidden="1">#REF!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Q" localSheetId="0">嘉鱼县</definedName>
    <definedName name="DQ" localSheetId="4">嘉鱼县</definedName>
    <definedName name="DQ" localSheetId="5">嘉鱼县</definedName>
    <definedName name="DQ">嘉鱼县</definedName>
    <definedName name="drafd">#N/A</definedName>
    <definedName name="DS">2</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#N/A</definedName>
    <definedName name="ef" localSheetId="0" hidden="1">#REF!</definedName>
    <definedName name="ef" localSheetId="4" hidden="1">#REF!</definedName>
    <definedName name="ef" localSheetId="5" hidden="1">#REF!</definedName>
    <definedName name="ef" hidden="1">#REF!</definedName>
    <definedName name="f">#N/A</definedName>
    <definedName name="fdsafdsafdsa">#N/A</definedName>
    <definedName name="fdsafdsafdsfdsa">#N/A</definedName>
    <definedName name="fdsafdsfdsafdsa">#N/A</definedName>
    <definedName name="fdsfdsafdcdx">#N/A</definedName>
    <definedName name="fdsfdsafdfdsa">#N/A</definedName>
    <definedName name="ff" localSheetId="0">#REF!</definedName>
    <definedName name="ff" localSheetId="4">#REF!</definedName>
    <definedName name="ff" localSheetId="5">#REF!</definedName>
    <definedName name="ff">#REF!</definedName>
    <definedName name="ffdfdsaafds">#N/A</definedName>
    <definedName name="fg">#N/A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[6]Main!$C$9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K">1715060000</definedName>
    <definedName name="GS">1</definedName>
    <definedName name="gxxe2003">'[7]P1012001'!$A$6:$E$117</definedName>
    <definedName name="h">#N/A</definedName>
    <definedName name="hdfgh">#N/A</definedName>
    <definedName name="HG">3</definedName>
    <definedName name="hgfh">#N/A</definedName>
    <definedName name="hgj">#N/A</definedName>
    <definedName name="hhfk">#N/A</definedName>
    <definedName name="hj">#N/A</definedName>
    <definedName name="hjhgj">#N/A</definedName>
    <definedName name="hjk">#N/A</definedName>
    <definedName name="hjkjhl">#N/A</definedName>
    <definedName name="hjkl">#N/A</definedName>
    <definedName name="hkjfgkjhkhj">#N/A</definedName>
    <definedName name="hostfee">'[4]Financ. Overview'!$H$12</definedName>
    <definedName name="hraiu_bottom">'[4]Financ. Overview'!#REF!</definedName>
    <definedName name="hvac">'[4]Financ. Overview'!#REF!</definedName>
    <definedName name="HWSheet">1</definedName>
    <definedName name="i">#N/A</definedName>
    <definedName name="j">#N/A</definedName>
    <definedName name="JC_DS">3</definedName>
    <definedName name="JC_QX">4</definedName>
    <definedName name="JC_SS">2</definedName>
    <definedName name="JC_XZ">5</definedName>
    <definedName name="JC_ZY">1</definedName>
    <definedName name="jdfajsfdj">#N/A</definedName>
    <definedName name="jdjfadsjf">#N/A</definedName>
    <definedName name="JEDW" localSheetId="0">单位:万元</definedName>
    <definedName name="JEDW" localSheetId="4">单位:万元</definedName>
    <definedName name="JEDW" localSheetId="5">单位:万元</definedName>
    <definedName name="JEDW">单位:万元</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#N/A</definedName>
    <definedName name="kdfkasj">#N/A</definedName>
    <definedName name="kg">#N/A</definedName>
    <definedName name="kgak">#N/A</definedName>
    <definedName name="kjhljk">#N/A</definedName>
    <definedName name="kjhluyi">#N/A</definedName>
    <definedName name="kjlhj">#N/A</definedName>
    <definedName name="l">#N/A</definedName>
    <definedName name="lkghjk">#N/A</definedName>
    <definedName name="lkjhh">#N/A</definedName>
    <definedName name="luil">#N/A</definedName>
    <definedName name="Module.Prix_SMC" localSheetId="0">[8]!Module.Prix_SMC</definedName>
    <definedName name="Module.Prix_SMC" localSheetId="4">[8]!Module.Prix_SMC</definedName>
    <definedName name="Module.Prix_SMC" localSheetId="5">[8]!Module.Prix_SMC</definedName>
    <definedName name="Module.Prix_SMC">[8]!Module.Prix_SMC</definedName>
    <definedName name="OS">[9]Open!#REF!</definedName>
    <definedName name="pr_toolbox">[4]Toolbox!$A$3:$I$80</definedName>
    <definedName name="print">#N/A</definedName>
    <definedName name="_xlnm.Print_Area" localSheetId="0">'平衡表（功能分类）'!$A$1:$F$47</definedName>
    <definedName name="_xlnm.Print_Area" localSheetId="3">政府基金平衡表!$A$1:$F$50</definedName>
    <definedName name="_xlnm.Print_Area" localSheetId="5">资本经营平衡表!$A$1:$H$19</definedName>
    <definedName name="_xlnm.Print_Area" hidden="1">#N/A</definedName>
    <definedName name="_xlnm.Print_Titles" localSheetId="0">'平衡表（功能分类）'!$1:$4</definedName>
    <definedName name="_xlnm.Print_Titles" localSheetId="2">项目支出表!$1:$4</definedName>
    <definedName name="_xlnm.Print_Titles" localSheetId="3">政府基金平衡表!$1:$4</definedName>
    <definedName name="_xlnm.Print_Titles" hidden="1">#N/A</definedName>
    <definedName name="Prix_SMC" localSheetId="0">[8]!Prix_SMC</definedName>
    <definedName name="Prix_SMC" localSheetId="4">[8]!Prix_SMC</definedName>
    <definedName name="Prix_SMC" localSheetId="5">[8]!Prix_SMC</definedName>
    <definedName name="Prix_SMC">[8]!Prix_SMC</definedName>
    <definedName name="QT">5</definedName>
    <definedName name="RQ">20181116</definedName>
    <definedName name="s_c_list">[10]Toolbox!$A$7:$H$969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'[11]G.1R-Shou COP Gf'!#REF!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'[4]Financ.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'[12]POWER ASSUMPTIONS'!$H$7</definedName>
    <definedName name="ss7fee">'[4]Financ. Overview'!$H$18</definedName>
    <definedName name="ssfafag">#N/A</definedName>
    <definedName name="subsfee">'[4]Financ. Overview'!$H$14</definedName>
    <definedName name="toolbox">[13]Toolbox!$C$5:$T$1578</definedName>
    <definedName name="TQ">20171130</definedName>
    <definedName name="try">#N/A</definedName>
    <definedName name="TTQ">20161130</definedName>
    <definedName name="uyi">#N/A</definedName>
    <definedName name="V5.1Fee">'[4]Financ. Overview'!$H$15</definedName>
    <definedName name="xx" localSheetId="0">#REF!</definedName>
    <definedName name="xx" localSheetId="4">#REF!</definedName>
    <definedName name="xx" localSheetId="5">#REF!</definedName>
    <definedName name="xx">#REF!</definedName>
    <definedName name="yuefen" localSheetId="0">#REF!</definedName>
    <definedName name="yuefen" localSheetId="4">#REF!</definedName>
    <definedName name="yuefen" localSheetId="5">#REF!</definedName>
    <definedName name="yuefen">#REF!</definedName>
    <definedName name="Z32_Cost_red">'[4]Financ. Overview'!#REF!</definedName>
    <definedName name="报市局预算" localSheetId="0">[8]!报市局预算</definedName>
    <definedName name="报市局预算" localSheetId="4">[8]!报市局预算</definedName>
    <definedName name="报市局预算" localSheetId="5">[8]!报市局预算</definedName>
    <definedName name="报市局预算">[8]!报市局预算</definedName>
    <definedName name="比对">[3]Q01地区变动情况表!$R1=[3]Q01地区变动情况表!$E1</definedName>
    <definedName name="补助表" localSheetId="0">#REF!</definedName>
    <definedName name="补助表" localSheetId="4">#REF!</definedName>
    <definedName name="补助表" localSheetId="5">#REF!</definedName>
    <definedName name="补助表">#REF!</definedName>
    <definedName name="残疾人两项补贴人均补助">[3]F02标准!$D$81</definedName>
    <definedName name="差额拨款单位财政补助职业年金">[3]F02标准!$D$23</definedName>
    <definedName name="城乡居民基本医疗保险人均经费">[3]F02标准!$D$86:$D$87</definedName>
    <definedName name="城乡居民社会养老保险16_59岁人均补助">[3]F02标准!$D$78</definedName>
    <definedName name="城乡居民社会养老保险60岁及以上人均补助">[3]F02标准!$D$79</definedName>
    <definedName name="城乡医疗救助人均经费">[3]F02标准!$D$90</definedName>
    <definedName name="城镇保障性住房人均经费">[3]F02标准!$D$101</definedName>
    <definedName name="城镇最低保障人均补助">[3]F02标准!$D$72:$D$73</definedName>
    <definedName name="赤字县图" localSheetId="0">#REF!</definedName>
    <definedName name="赤字县图" localSheetId="4">#REF!</definedName>
    <definedName name="赤字县图" localSheetId="5">#REF!</definedName>
    <definedName name="赤字县图">#REF!</definedName>
    <definedName name="初中贫困寄宿生生活补助">[3]F02标准!$D$56</definedName>
    <definedName name="初中义务教育生均经费">[3]F02标准!$D$48:$D$50</definedName>
    <definedName name="村级补助人均经费">[3]F02标准!$D$97:$D$98</definedName>
    <definedName name="大学生村官村均补助标准">[3]F02标准!$D$39</definedName>
    <definedName name="地区">[3]F01困难程度系数!$A1</definedName>
    <definedName name="地区名称">[14]封面!$B$2:$B$6</definedName>
    <definedName name="饿" localSheetId="0">#REF!</definedName>
    <definedName name="饿" localSheetId="4">#REF!</definedName>
    <definedName name="饿" localSheetId="5">#REF!</definedName>
    <definedName name="饿">#REF!</definedName>
    <definedName name="凤飞飞" localSheetId="0" hidden="1">#REF!</definedName>
    <definedName name="凤飞飞" localSheetId="4" hidden="1">#REF!</definedName>
    <definedName name="凤飞飞" localSheetId="5" hidden="1">#REF!</definedName>
    <definedName name="凤飞飞" hidden="1">#REF!</definedName>
    <definedName name="扶贫开发人均经费">[3]F02标准!$D$38</definedName>
    <definedName name="工作" localSheetId="0">#REF!</definedName>
    <definedName name="工作" localSheetId="4">#REF!</definedName>
    <definedName name="工作" localSheetId="5">#REF!</definedName>
    <definedName name="工作">#REF!</definedName>
    <definedName name="公用" localSheetId="0">#REF!</definedName>
    <definedName name="公用" localSheetId="4">#REF!</definedName>
    <definedName name="公用" localSheetId="5">#REF!</definedName>
    <definedName name="公用">#REF!</definedName>
    <definedName name="孤儿生活保障人均经费">[3]F02标准!$D$83</definedName>
    <definedName name="汇率" localSheetId="0">#REF!</definedName>
    <definedName name="汇率" localSheetId="4">#REF!</definedName>
    <definedName name="汇率" localSheetId="5">#REF!</definedName>
    <definedName name="汇率">#REF!</definedName>
    <definedName name="基本" localSheetId="0">#REF!</definedName>
    <definedName name="基本" localSheetId="4">#REF!</definedName>
    <definedName name="基本" localSheetId="5">#REF!</definedName>
    <definedName name="基本">#REF!</definedName>
    <definedName name="基本公共卫生服务人均经费">[3]F02标准!$D$88</definedName>
    <definedName name="基层医疗卫生机构补偿人均经费">[3]F02标准!$D$89</definedName>
    <definedName name="基础工业" localSheetId="0">#REF!</definedName>
    <definedName name="基础工业" localSheetId="4">#REF!</definedName>
    <definedName name="基础工业" localSheetId="5">#REF!</definedName>
    <definedName name="基础工业">#REF!</definedName>
    <definedName name="基林" localSheetId="0">#REF!</definedName>
    <definedName name="基林" localSheetId="4">#REF!</definedName>
    <definedName name="基林" localSheetId="5">#REF!</definedName>
    <definedName name="基林">#REF!</definedName>
    <definedName name="计划生育类人均经费">[3]F02标准!$D$92</definedName>
    <definedName name="经">[15]咸宁市专款对帐单!$A$3:$E$53</definedName>
    <definedName name="经营承包" localSheetId="0">#REF!</definedName>
    <definedName name="经营承包" localSheetId="4">#REF!</definedName>
    <definedName name="经营承包" localSheetId="5">#REF!</definedName>
    <definedName name="经营承包">#REF!</definedName>
    <definedName name="科目决算项目">[16]咸宁市专款对帐单!$A$3:$E$53</definedName>
    <definedName name="楞次定律" localSheetId="0">#REF!</definedName>
    <definedName name="楞次定律" localSheetId="4">#REF!</definedName>
    <definedName name="楞次定律" localSheetId="5">#REF!</definedName>
    <definedName name="楞次定律">#REF!</definedName>
    <definedName name="离休人员经费">[3]F02标准!$D$14</definedName>
    <definedName name="立">#N/A</definedName>
    <definedName name="免除普通高中建档立卡等家庭经济困难学生学杂费生均经费">[3]F02标准!$D$62:$D$64</definedName>
    <definedName name="目标示范区">[17]咸宁市专款对帐单!$A$3:$E$53</definedName>
    <definedName name="目目目止" localSheetId="0">[18]!BM8_SelectZBM.BM8_ZBMChangeKMM</definedName>
    <definedName name="目目目止" localSheetId="4">[18]!BM8_SelectZBM.BM8_ZBMChangeKMM</definedName>
    <definedName name="目目目止" localSheetId="5">[18]!BM8_SelectZBM.BM8_ZBMChangeKMM</definedName>
    <definedName name="目目目止">[18]!BM8_SelectZBM.BM8_ZBMChangeKMM</definedName>
    <definedName name="年龄层次人数占比16_59岁">[3]F02标准!$D$106</definedName>
    <definedName name="年龄层次人数占比60岁及以上">[3]F02标准!$D$107</definedName>
    <definedName name="农村危房改造人均经费">[3]F02标准!$D$102</definedName>
    <definedName name="农村义务教育薄弱学校改造生均经费">[3]F02标准!$D$52</definedName>
    <definedName name="农村义务教育学生营养改善生均经费">[3]F02标准!$D$58</definedName>
    <definedName name="农村中小学校舍维修改造生均经费">[3]F02标准!$D$53</definedName>
    <definedName name="农村最低保障人均补助">[3]F02标准!$D$75:$D$76</definedName>
    <definedName name="普通高中学生助学金生均经费">[3]F02标准!$D$57</definedName>
    <definedName name="欠妥" localSheetId="0">#REF!</definedName>
    <definedName name="欠妥" localSheetId="4">#REF!</definedName>
    <definedName name="欠妥" localSheetId="5">#REF!</definedName>
    <definedName name="欠妥">#REF!</definedName>
    <definedName name="日期">[19]基础编码!$I$2:$I$4</definedName>
    <definedName name="山东各县" localSheetId="0">#REF!</definedName>
    <definedName name="山东各县" localSheetId="4">#REF!</definedName>
    <definedName name="山东各县" localSheetId="5">#REF!</definedName>
    <definedName name="山东各县">#REF!</definedName>
    <definedName name="上工" localSheetId="0">#REF!</definedName>
    <definedName name="上工" localSheetId="4">#REF!</definedName>
    <definedName name="上工" localSheetId="5">#REF!</definedName>
    <definedName name="上工">#REF!</definedName>
    <definedName name="上级补助" localSheetId="0">#REF!</definedName>
    <definedName name="上级补助" localSheetId="4">#REF!</definedName>
    <definedName name="上级补助" localSheetId="5">#REF!</definedName>
    <definedName name="上级补助">#REF!</definedName>
    <definedName name="生产列1" localSheetId="0">#REF!</definedName>
    <definedName name="生产列1" localSheetId="4">#REF!</definedName>
    <definedName name="生产列1" localSheetId="5">#REF!</definedName>
    <definedName name="生产列1">#REF!</definedName>
    <definedName name="生产列11" localSheetId="0">#REF!</definedName>
    <definedName name="生产列11" localSheetId="4">#REF!</definedName>
    <definedName name="生产列11" localSheetId="5">#REF!</definedName>
    <definedName name="生产列11">#REF!</definedName>
    <definedName name="生产列15" localSheetId="0">#REF!</definedName>
    <definedName name="生产列15" localSheetId="4">#REF!</definedName>
    <definedName name="生产列15" localSheetId="5">#REF!</definedName>
    <definedName name="生产列15">#REF!</definedName>
    <definedName name="生产列16" localSheetId="0">#REF!</definedName>
    <definedName name="生产列16" localSheetId="4">#REF!</definedName>
    <definedName name="生产列16" localSheetId="5">#REF!</definedName>
    <definedName name="生产列16">#REF!</definedName>
    <definedName name="生产列17" localSheetId="0">#REF!</definedName>
    <definedName name="生产列17" localSheetId="4">#REF!</definedName>
    <definedName name="生产列17" localSheetId="5">#REF!</definedName>
    <definedName name="生产列17">#REF!</definedName>
    <definedName name="生产列19" localSheetId="0">#REF!</definedName>
    <definedName name="生产列19" localSheetId="4">#REF!</definedName>
    <definedName name="生产列19" localSheetId="5">#REF!</definedName>
    <definedName name="生产列19">#REF!</definedName>
    <definedName name="生产列2" localSheetId="0">#REF!</definedName>
    <definedName name="生产列2" localSheetId="4">#REF!</definedName>
    <definedName name="生产列2" localSheetId="5">#REF!</definedName>
    <definedName name="生产列2">#REF!</definedName>
    <definedName name="生产列20" localSheetId="0">#REF!</definedName>
    <definedName name="生产列20" localSheetId="4">#REF!</definedName>
    <definedName name="生产列20" localSheetId="5">#REF!</definedName>
    <definedName name="生产列20">#REF!</definedName>
    <definedName name="生产列3" localSheetId="0">#REF!</definedName>
    <definedName name="生产列3" localSheetId="4">#REF!</definedName>
    <definedName name="生产列3" localSheetId="5">#REF!</definedName>
    <definedName name="生产列3">#REF!</definedName>
    <definedName name="生产列4" localSheetId="0">#REF!</definedName>
    <definedName name="生产列4" localSheetId="4">#REF!</definedName>
    <definedName name="生产列4" localSheetId="5">#REF!</definedName>
    <definedName name="生产列4">#REF!</definedName>
    <definedName name="生产列5" localSheetId="0">#REF!</definedName>
    <definedName name="生产列5" localSheetId="4">#REF!</definedName>
    <definedName name="生产列5" localSheetId="5">#REF!</definedName>
    <definedName name="生产列5">#REF!</definedName>
    <definedName name="生产列6" localSheetId="0">#REF!</definedName>
    <definedName name="生产列6" localSheetId="4">#REF!</definedName>
    <definedName name="生产列6" localSheetId="5">#REF!</definedName>
    <definedName name="生产列6">#REF!</definedName>
    <definedName name="生产列7" localSheetId="0">#REF!</definedName>
    <definedName name="生产列7" localSheetId="4">#REF!</definedName>
    <definedName name="生产列7" localSheetId="5">#REF!</definedName>
    <definedName name="生产列7">#REF!</definedName>
    <definedName name="生产列8" localSheetId="0">#REF!</definedName>
    <definedName name="生产列8" localSheetId="4">#REF!</definedName>
    <definedName name="生产列8" localSheetId="5">#REF!</definedName>
    <definedName name="生产列8">#REF!</definedName>
    <definedName name="生产列9" localSheetId="0">#REF!</definedName>
    <definedName name="生产列9" localSheetId="4">#REF!</definedName>
    <definedName name="生产列9" localSheetId="5">#REF!</definedName>
    <definedName name="生产列9">#REF!</definedName>
    <definedName name="生产期" localSheetId="0">#REF!</definedName>
    <definedName name="生产期" localSheetId="4">#REF!</definedName>
    <definedName name="生产期" localSheetId="5">#REF!</definedName>
    <definedName name="生产期">#REF!</definedName>
    <definedName name="生产期1" localSheetId="0">#REF!</definedName>
    <definedName name="生产期1" localSheetId="4">#REF!</definedName>
    <definedName name="生产期1" localSheetId="5">#REF!</definedName>
    <definedName name="生产期1">#REF!</definedName>
    <definedName name="生产期11" localSheetId="0">#REF!</definedName>
    <definedName name="生产期11" localSheetId="4">#REF!</definedName>
    <definedName name="生产期11" localSheetId="5">#REF!</definedName>
    <definedName name="生产期11">#REF!</definedName>
    <definedName name="生产期15" localSheetId="0">#REF!</definedName>
    <definedName name="生产期15" localSheetId="4">#REF!</definedName>
    <definedName name="生产期15" localSheetId="5">#REF!</definedName>
    <definedName name="生产期15">#REF!</definedName>
    <definedName name="生产期16" localSheetId="0">#REF!</definedName>
    <definedName name="生产期16" localSheetId="4">#REF!</definedName>
    <definedName name="生产期16" localSheetId="5">#REF!</definedName>
    <definedName name="生产期16">#REF!</definedName>
    <definedName name="生产期17" localSheetId="0">#REF!</definedName>
    <definedName name="生产期17" localSheetId="4">#REF!</definedName>
    <definedName name="生产期17" localSheetId="5">#REF!</definedName>
    <definedName name="生产期17">#REF!</definedName>
    <definedName name="生产期19" localSheetId="0">#REF!</definedName>
    <definedName name="生产期19" localSheetId="4">#REF!</definedName>
    <definedName name="生产期19" localSheetId="5">#REF!</definedName>
    <definedName name="生产期19">#REF!</definedName>
    <definedName name="生产期2" localSheetId="0">#REF!</definedName>
    <definedName name="生产期2" localSheetId="4">#REF!</definedName>
    <definedName name="生产期2" localSheetId="5">#REF!</definedName>
    <definedName name="生产期2">#REF!</definedName>
    <definedName name="生产期20" localSheetId="0">#REF!</definedName>
    <definedName name="生产期20" localSheetId="4">#REF!</definedName>
    <definedName name="生产期20" localSheetId="5">#REF!</definedName>
    <definedName name="生产期20">#REF!</definedName>
    <definedName name="生产期3" localSheetId="0">#REF!</definedName>
    <definedName name="生产期3" localSheetId="4">#REF!</definedName>
    <definedName name="生产期3" localSheetId="5">#REF!</definedName>
    <definedName name="生产期3">#REF!</definedName>
    <definedName name="生产期4" localSheetId="0">#REF!</definedName>
    <definedName name="生产期4" localSheetId="4">#REF!</definedName>
    <definedName name="生产期4" localSheetId="5">#REF!</definedName>
    <definedName name="生产期4">#REF!</definedName>
    <definedName name="生产期5" localSheetId="0">#REF!</definedName>
    <definedName name="生产期5" localSheetId="4">#REF!</definedName>
    <definedName name="生产期5" localSheetId="5">#REF!</definedName>
    <definedName name="生产期5">#REF!</definedName>
    <definedName name="生产期6" localSheetId="0">#REF!</definedName>
    <definedName name="生产期6" localSheetId="4">#REF!</definedName>
    <definedName name="生产期6" localSheetId="5">#REF!</definedName>
    <definedName name="生产期6">#REF!</definedName>
    <definedName name="生产期7" localSheetId="0">#REF!</definedName>
    <definedName name="生产期7" localSheetId="4">#REF!</definedName>
    <definedName name="生产期7" localSheetId="5">#REF!</definedName>
    <definedName name="生产期7">#REF!</definedName>
    <definedName name="生产期8" localSheetId="0">#REF!</definedName>
    <definedName name="生产期8" localSheetId="4">#REF!</definedName>
    <definedName name="生产期8" localSheetId="5">#REF!</definedName>
    <definedName name="生产期8">#REF!</definedName>
    <definedName name="生产期9" localSheetId="0">#REF!</definedName>
    <definedName name="生产期9" localSheetId="4">#REF!</definedName>
    <definedName name="生产期9" localSheetId="5">#REF!</definedName>
    <definedName name="生产期9">#REF!</definedName>
    <definedName name="特殊教育生均经费">[3]F02标准!$D$51</definedName>
    <definedName name="退休人员经费">[3]F02标准!$D$15</definedName>
    <definedName name="完善人民警察工资待遇">[3]F02标准!$D$24</definedName>
    <definedName name="文化支出人均经费">[3]F02标准!$D$65</definedName>
    <definedName name="乡镇岗位补贴">[3]F02标准!$D$21</definedName>
    <definedName name="项目明细" localSheetId="0">#REF!</definedName>
    <definedName name="项目明细" localSheetId="4">#REF!</definedName>
    <definedName name="项目明细" localSheetId="5">#REF!</definedName>
    <definedName name="项目明细">#REF!</definedName>
    <definedName name="小学贫困寄宿生生活补助">[3]F02标准!$D$55</definedName>
    <definedName name="小学义务教育生均经费">[3]F02标准!$D$44:$D$46</definedName>
    <definedName name="性别">[20]基础编码!$H$2:$H$3</definedName>
    <definedName name="学前教育生均经费">[3]F02标准!$D$41</definedName>
    <definedName name="要不是表" localSheetId="0">#REF!</definedName>
    <definedName name="要不是表" localSheetId="4">#REF!</definedName>
    <definedName name="要不是表" localSheetId="5">#REF!</definedName>
    <definedName name="要不是表">#REF!</definedName>
    <definedName name="优抚对象抚恤经费与义务兵优待金人均经费">[3]F02标准!$D$70</definedName>
    <definedName name="在职工资附加支出比例">[3]F02标准!$D$19</definedName>
    <definedName name="在职国标工资_公检法">[3]F02标准!$D$7</definedName>
    <definedName name="在职国标工资_其他">[3]F02标准!$D$8</definedName>
    <definedName name="在职国标工资_行政">[3]F02标准!$D$6</definedName>
    <definedName name="在职年终奖金_公检法">[3]F02标准!$D$11</definedName>
    <definedName name="在职年终奖金_其他">[3]F02标准!$D$12</definedName>
    <definedName name="在职年终奖金_行政">[3]F02标准!$D$10</definedName>
    <definedName name="在职人员职业年金">[3]F02标准!$D$22</definedName>
    <definedName name="职级并行制度">[3]F02标准!$D$20</definedName>
    <definedName name="中职困难学生补助生均经费">[3]F02标准!$D$59:$D$60</definedName>
    <definedName name="专项目" localSheetId="0">#REF!</definedName>
    <definedName name="专项目" localSheetId="4">#REF!</definedName>
    <definedName name="专项目" localSheetId="5">#REF!</definedName>
    <definedName name="专项目">#REF!</definedName>
    <definedName name="专项转移支付" localSheetId="0">#REF!</definedName>
    <definedName name="专项转移支付" localSheetId="4">#REF!</definedName>
    <definedName name="专项转移支付" localSheetId="5">#REF!</definedName>
    <definedName name="专项转移支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吴忠华</author>
  </authors>
  <commentList>
    <comment ref="J71" authorId="0">
      <text>
        <r>
          <rPr>
            <b/>
            <sz val="9"/>
            <rFont val="宋体"/>
            <charset val="134"/>
          </rPr>
          <t>吴忠华:</t>
        </r>
        <r>
          <rPr>
            <sz val="9"/>
            <rFont val="宋体"/>
            <charset val="134"/>
          </rPr>
          <t xml:space="preserve">
书画、美术、合唱、南嘉艺术团、映月、诗词楹联、老年人体育、作家、戏曲、旗袍、太极拳等。</t>
        </r>
      </text>
    </comment>
    <comment ref="B75" authorId="0">
      <text>
        <r>
          <rPr>
            <b/>
            <sz val="9"/>
            <rFont val="宋体"/>
            <charset val="134"/>
          </rPr>
          <t>吴忠华:</t>
        </r>
        <r>
          <rPr>
            <sz val="9"/>
            <rFont val="宋体"/>
            <charset val="134"/>
          </rPr>
          <t xml:space="preserve">
   加棉有两个人一个月支出5034元*12=60408津贴补贴
   护理费我们这边没有发放</t>
        </r>
      </text>
    </comment>
    <comment ref="B90" authorId="0">
      <text>
        <r>
          <rPr>
            <b/>
            <sz val="9"/>
            <rFont val="宋体"/>
            <charset val="134"/>
          </rPr>
          <t>吴忠华:</t>
        </r>
        <r>
          <rPr>
            <sz val="9"/>
            <rFont val="宋体"/>
            <charset val="134"/>
          </rPr>
          <t xml:space="preserve">
114个点*0.60万元/点=68.40万元</t>
        </r>
      </text>
    </comment>
    <comment ref="B112" authorId="0">
      <text>
        <r>
          <rPr>
            <b/>
            <sz val="9"/>
            <rFont val="宋体"/>
            <charset val="134"/>
          </rPr>
          <t>吴忠华:</t>
        </r>
        <r>
          <rPr>
            <sz val="9"/>
            <rFont val="宋体"/>
            <charset val="134"/>
          </rPr>
          <t xml:space="preserve">
（一）组织、协调有关部门做好维护妇女儿童权益的保障工作。
（二）组织、协调有关部门实施《湖北省妇女发展规划》和《湖北省儿童发展规划》。
（三）组织、协调有关部门研究解决妇女儿童事业发展中的重大问题，为妇女儿童办实事。
（四）组织、协调有关部门为开展妇女儿童工作、发展妇女儿童事业创造良好的环境。
（五）指导、督促和检查各市（州）、直管市、林区人民政府妇女儿童工作委员会的工作。</t>
        </r>
      </text>
    </comment>
  </commentList>
</comments>
</file>

<file path=xl/sharedStrings.xml><?xml version="1.0" encoding="utf-8"?>
<sst xmlns="http://schemas.openxmlformats.org/spreadsheetml/2006/main" count="1132" uniqueCount="974">
  <si>
    <t>表一</t>
  </si>
  <si>
    <t>2024年一般公共预算收支平衡表</t>
  </si>
  <si>
    <t>单位：万元</t>
  </si>
  <si>
    <t>项       目</t>
  </si>
  <si>
    <t>2023年预算调整</t>
  </si>
  <si>
    <t>2023年执行</t>
  </si>
  <si>
    <t>2024年预算</t>
  </si>
  <si>
    <t>比上年执行+-%</t>
  </si>
  <si>
    <t>备注</t>
  </si>
  <si>
    <t>总  收  入</t>
  </si>
  <si>
    <t>一、地方一般公共预算收入</t>
  </si>
  <si>
    <t>税务</t>
  </si>
  <si>
    <t>财政</t>
  </si>
  <si>
    <t>二、上级补助收入</t>
  </si>
  <si>
    <t xml:space="preserve">   返还性补助收入</t>
  </si>
  <si>
    <t xml:space="preserve">   一般性转移支付补助收入</t>
  </si>
  <si>
    <t xml:space="preserve">   专项转移支付补助收入</t>
  </si>
  <si>
    <t>三、债务转贷收入</t>
  </si>
  <si>
    <t>四、上年结余结转</t>
  </si>
  <si>
    <t>五、调入资金</t>
  </si>
  <si>
    <t>六、动用预算稳定调节基金</t>
  </si>
  <si>
    <t>总  支  出</t>
  </si>
  <si>
    <t>一、公共财政预算支出</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</si>
  <si>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</si>
  <si>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</si>
  <si>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</si>
  <si>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</si>
  <si>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</si>
  <si>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</si>
  <si>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</si>
  <si>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</si>
  <si>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</si>
  <si>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</si>
  <si>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</si>
  <si>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</si>
  <si>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</si>
  <si>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</si>
  <si>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</si>
  <si>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</si>
  <si>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</si>
  <si>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</si>
  <si>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</si>
  <si>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</si>
  <si>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</si>
  <si>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</si>
  <si>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债务付息支出</t>
  </si>
  <si>
    <t>债务发行费用支出</t>
  </si>
  <si>
    <t>二、债务还本支出</t>
  </si>
  <si>
    <t>三、上解上级支出</t>
  </si>
  <si>
    <t>四、安排预算稳定调节基金</t>
  </si>
  <si>
    <t>五、结转下年</t>
  </si>
  <si>
    <t>本年收支平衡</t>
  </si>
  <si>
    <t>2023年度一般公共预算项目支出明细表</t>
  </si>
  <si>
    <t>单位：元</t>
  </si>
  <si>
    <t>股室</t>
  </si>
  <si>
    <t>项目支出（单位）名称</t>
  </si>
  <si>
    <t>2022年预算</t>
  </si>
  <si>
    <t>2023年预算</t>
  </si>
  <si>
    <t>备           注</t>
  </si>
  <si>
    <t>小计</t>
  </si>
  <si>
    <t>经费拨款</t>
  </si>
  <si>
    <t>上级补助</t>
  </si>
  <si>
    <t>一般债券</t>
  </si>
  <si>
    <t>非税收入</t>
  </si>
  <si>
    <t>总计</t>
  </si>
  <si>
    <t>一、行政政法股</t>
  </si>
  <si>
    <t>1.县委办</t>
  </si>
  <si>
    <t>印制发文和档案管理</t>
  </si>
  <si>
    <t>总值班室应急、机要通信</t>
  </si>
  <si>
    <t>保密网络科技装备和运行维护</t>
  </si>
  <si>
    <t>党政机关安可替代工程项目经费</t>
  </si>
  <si>
    <t>调研与培训</t>
  </si>
  <si>
    <t>专题会议</t>
  </si>
  <si>
    <t>构建大信息、大督查工作格局经费</t>
  </si>
  <si>
    <t>出访与交流</t>
  </si>
  <si>
    <t>全面落实从严治党主体责任工作</t>
  </si>
  <si>
    <t>国家安全工作</t>
  </si>
  <si>
    <t>党内法规工作</t>
  </si>
  <si>
    <t>经费缺口资金</t>
  </si>
  <si>
    <r>
      <rPr>
        <sz val="8"/>
        <color theme="1"/>
        <rFont val="宋体"/>
        <charset val="134"/>
      </rPr>
      <t>已签批</t>
    </r>
  </si>
  <si>
    <t>2.人大办</t>
  </si>
  <si>
    <t>代表大会会议</t>
  </si>
  <si>
    <t>据实列支</t>
  </si>
  <si>
    <t>代表活动</t>
  </si>
  <si>
    <t>系统运维及信息化建设</t>
  </si>
  <si>
    <t>各专工委室开展工作</t>
  </si>
  <si>
    <t>人大常会会议、镇人大主任座谈会</t>
  </si>
  <si>
    <t>执法检查</t>
  </si>
  <si>
    <t>人大公告、公报发布</t>
  </si>
  <si>
    <t>代表培训</t>
  </si>
  <si>
    <t>人大系列专项活动经费</t>
  </si>
  <si>
    <t>档案及资料管理</t>
  </si>
  <si>
    <t>3.政府办</t>
  </si>
  <si>
    <t>印制发文和资料管理</t>
  </si>
  <si>
    <t>办公自动化与办公设备、网络维护</t>
  </si>
  <si>
    <t>驻汉窗口工作经费</t>
  </si>
  <si>
    <t>县政府门户网站维护</t>
  </si>
  <si>
    <t>重点投资项目办工作经费</t>
  </si>
  <si>
    <t>春节走访慰问一线干部职工</t>
  </si>
  <si>
    <t>综合性会议</t>
  </si>
  <si>
    <t>政务协调与督办</t>
  </si>
  <si>
    <t>政务信息与政府公报</t>
  </si>
  <si>
    <t>已签批</t>
  </si>
  <si>
    <t>4.政协办</t>
  </si>
  <si>
    <t>政协委员大会</t>
  </si>
  <si>
    <t>委员活动</t>
  </si>
  <si>
    <t>各专门委员会工作经费</t>
  </si>
  <si>
    <t>政协常委会、座谈会</t>
  </si>
  <si>
    <t>委员培训</t>
  </si>
  <si>
    <t>档案管理及文史资料征集出版经费</t>
  </si>
  <si>
    <t>“协商在一线”工作</t>
  </si>
  <si>
    <t>5.县纪委</t>
  </si>
  <si>
    <t>纪律审查和监察调查工作经费</t>
  </si>
  <si>
    <t>非税收入按完成数一半列入项目</t>
  </si>
  <si>
    <t>6.组织部小计</t>
  </si>
  <si>
    <t xml:space="preserve"> 组织部</t>
  </si>
  <si>
    <t>干部人事档案管理及信息化</t>
  </si>
  <si>
    <t>退休党员干部慰问</t>
  </si>
  <si>
    <t>全县干部教育专题培训</t>
  </si>
  <si>
    <t>人才工作专项</t>
  </si>
  <si>
    <t>党代会会议及活动经费</t>
  </si>
  <si>
    <t>干部日常管理</t>
  </si>
  <si>
    <t>公务员综合管理</t>
  </si>
  <si>
    <t>干部监督及信息化</t>
  </si>
  <si>
    <t>选调生到村任职补助资金</t>
  </si>
  <si>
    <t>按省补助下达数据实列支</t>
  </si>
  <si>
    <t>老年大学</t>
  </si>
  <si>
    <t>老年大学、老干部活动中心运行经费</t>
  </si>
  <si>
    <t>老干部活动及工作经费</t>
  </si>
  <si>
    <t>老年协会社会活动补助</t>
  </si>
  <si>
    <r>
      <rPr>
        <sz val="8"/>
        <color theme="1"/>
        <rFont val="宋体"/>
        <charset val="134"/>
      </rPr>
      <t>不含关工委和老促会共</t>
    </r>
    <r>
      <rPr>
        <sz val="8"/>
        <color theme="1"/>
        <rFont val="Times New Roman"/>
        <charset val="134"/>
      </rPr>
      <t>11</t>
    </r>
    <r>
      <rPr>
        <sz val="8"/>
        <color theme="1"/>
        <rFont val="宋体"/>
        <charset val="134"/>
      </rPr>
      <t>个协会，由老年大学管理并根据协会活动开展情况统筹安排使用</t>
    </r>
  </si>
  <si>
    <t>关心下一代工作委员会经费</t>
  </si>
  <si>
    <r>
      <rPr>
        <sz val="8"/>
        <color theme="1"/>
        <rFont val="宋体"/>
        <charset val="134"/>
      </rPr>
      <t>由老年大学管理并根据活动和工作开展情况统筹安排使用</t>
    </r>
  </si>
  <si>
    <t>老区建设促进会经费</t>
  </si>
  <si>
    <t>慰问困难老干部</t>
  </si>
  <si>
    <t>嘉棉离休人员津补贴和护理费</t>
  </si>
  <si>
    <t>老干部特困专项救助经费</t>
  </si>
  <si>
    <t>干休所</t>
  </si>
  <si>
    <t>老干部活动及学习考察经费</t>
  </si>
  <si>
    <t>老干部疗养</t>
  </si>
  <si>
    <t>老干部支部建设</t>
  </si>
  <si>
    <t>慰问老干部</t>
  </si>
  <si>
    <r>
      <rPr>
        <sz val="8"/>
        <color theme="1"/>
        <rFont val="宋体"/>
        <charset val="134"/>
      </rPr>
      <t>春节、重阳节及老干部住院等慰问，合并含安家慰问、生活补助</t>
    </r>
  </si>
  <si>
    <t>老干部医疗费</t>
  </si>
  <si>
    <t>副县级以上离退休老干部奖励性工资</t>
  </si>
  <si>
    <t>7.政法委</t>
  </si>
  <si>
    <t>社会治安综合治理工作</t>
  </si>
  <si>
    <r>
      <rPr>
        <sz val="8"/>
        <color theme="1"/>
        <rFont val="宋体"/>
        <charset val="134"/>
      </rPr>
      <t>含综治</t>
    </r>
    <r>
      <rPr>
        <sz val="8"/>
        <color theme="1"/>
        <rFont val="Times New Roman"/>
        <charset val="134"/>
      </rPr>
      <t>60</t>
    </r>
    <r>
      <rPr>
        <sz val="8"/>
        <color theme="1"/>
        <rFont val="宋体"/>
        <charset val="134"/>
      </rPr>
      <t>万</t>
    </r>
    <r>
      <rPr>
        <sz val="8"/>
        <color theme="1"/>
        <rFont val="Times New Roman"/>
        <charset val="134"/>
      </rPr>
      <t>(</t>
    </r>
    <r>
      <rPr>
        <sz val="8"/>
        <color theme="1"/>
        <rFont val="宋体"/>
        <charset val="134"/>
      </rPr>
      <t>鄂综治</t>
    </r>
    <r>
      <rPr>
        <sz val="8"/>
        <color theme="1"/>
        <rFont val="Times New Roman"/>
        <charset val="134"/>
      </rPr>
      <t>[2016]97</t>
    </r>
    <r>
      <rPr>
        <sz val="8"/>
        <color theme="1"/>
        <rFont val="宋体"/>
        <charset val="134"/>
      </rPr>
      <t>号文件要求</t>
    </r>
    <r>
      <rPr>
        <sz val="8"/>
        <color theme="1"/>
        <rFont val="Times New Roman"/>
        <charset val="134"/>
      </rPr>
      <t>)</t>
    </r>
    <r>
      <rPr>
        <sz val="8"/>
        <color theme="1"/>
        <rFont val="宋体"/>
        <charset val="134"/>
      </rPr>
      <t>、维稳</t>
    </r>
    <r>
      <rPr>
        <sz val="8"/>
        <color theme="1"/>
        <rFont val="Times New Roman"/>
        <charset val="134"/>
      </rPr>
      <t>(20</t>
    </r>
    <r>
      <rPr>
        <sz val="8"/>
        <color theme="1"/>
        <rFont val="宋体"/>
        <charset val="134"/>
      </rPr>
      <t>万</t>
    </r>
    <r>
      <rPr>
        <sz val="8"/>
        <color theme="1"/>
        <rFont val="Times New Roman"/>
        <charset val="134"/>
      </rPr>
      <t>)</t>
    </r>
    <r>
      <rPr>
        <sz val="8"/>
        <color theme="1"/>
        <rFont val="宋体"/>
        <charset val="134"/>
      </rPr>
      <t>、法治</t>
    </r>
    <r>
      <rPr>
        <sz val="8"/>
        <color theme="1"/>
        <rFont val="Times New Roman"/>
        <charset val="134"/>
      </rPr>
      <t>(</t>
    </r>
    <r>
      <rPr>
        <sz val="8"/>
        <color theme="1"/>
        <rFont val="宋体"/>
        <charset val="134"/>
      </rPr>
      <t>法制工作、法学会经费各</t>
    </r>
    <r>
      <rPr>
        <sz val="8"/>
        <color theme="1"/>
        <rFont val="Times New Roman"/>
        <charset val="134"/>
      </rPr>
      <t>10</t>
    </r>
    <r>
      <rPr>
        <sz val="8"/>
        <color theme="1"/>
        <rFont val="宋体"/>
        <charset val="134"/>
      </rPr>
      <t>万</t>
    </r>
    <r>
      <rPr>
        <sz val="8"/>
        <color theme="1"/>
        <rFont val="Times New Roman"/>
        <charset val="134"/>
      </rPr>
      <t>)</t>
    </r>
    <r>
      <rPr>
        <sz val="8"/>
        <color theme="1"/>
        <rFont val="宋体"/>
        <charset val="134"/>
      </rPr>
      <t>、扫黑除恶协调</t>
    </r>
    <r>
      <rPr>
        <sz val="8"/>
        <color theme="1"/>
        <rFont val="Times New Roman"/>
        <charset val="134"/>
      </rPr>
      <t>(30</t>
    </r>
    <r>
      <rPr>
        <sz val="8"/>
        <color theme="1"/>
        <rFont val="宋体"/>
        <charset val="134"/>
      </rPr>
      <t>万</t>
    </r>
    <r>
      <rPr>
        <sz val="8"/>
        <color theme="1"/>
        <rFont val="Times New Roman"/>
        <charset val="134"/>
      </rPr>
      <t>)</t>
    </r>
    <r>
      <rPr>
        <sz val="8"/>
        <color theme="1"/>
        <rFont val="宋体"/>
        <charset val="134"/>
      </rPr>
      <t>、反邪教</t>
    </r>
    <r>
      <rPr>
        <sz val="8"/>
        <color theme="1"/>
        <rFont val="Times New Roman"/>
        <charset val="134"/>
      </rPr>
      <t>(10</t>
    </r>
    <r>
      <rPr>
        <sz val="8"/>
        <color theme="1"/>
        <rFont val="宋体"/>
        <charset val="134"/>
      </rPr>
      <t>万</t>
    </r>
    <r>
      <rPr>
        <sz val="8"/>
        <color theme="1"/>
        <rFont val="Times New Roman"/>
        <charset val="134"/>
      </rPr>
      <t>)</t>
    </r>
    <r>
      <rPr>
        <sz val="8"/>
        <color theme="1"/>
        <rFont val="宋体"/>
        <charset val="134"/>
      </rPr>
      <t>等工作；鄂财政发【</t>
    </r>
    <r>
      <rPr>
        <sz val="8"/>
        <color theme="1"/>
        <rFont val="Times New Roman"/>
        <charset val="134"/>
      </rPr>
      <t>2021</t>
    </r>
    <r>
      <rPr>
        <sz val="8"/>
        <color theme="1"/>
        <rFont val="宋体"/>
        <charset val="134"/>
      </rPr>
      <t>】</t>
    </r>
    <r>
      <rPr>
        <sz val="8"/>
        <color theme="1"/>
        <rFont val="Times New Roman"/>
        <charset val="134"/>
      </rPr>
      <t>9</t>
    </r>
    <r>
      <rPr>
        <sz val="8"/>
        <color theme="1"/>
        <rFont val="宋体"/>
        <charset val="134"/>
      </rPr>
      <t>号</t>
    </r>
    <r>
      <rPr>
        <sz val="8"/>
        <color theme="1"/>
        <rFont val="Times New Roman"/>
        <charset val="134"/>
      </rPr>
      <t>2021</t>
    </r>
    <r>
      <rPr>
        <sz val="8"/>
        <color theme="1"/>
        <rFont val="宋体"/>
        <charset val="134"/>
      </rPr>
      <t>年省级平安建设</t>
    </r>
    <r>
      <rPr>
        <sz val="8"/>
        <color theme="1"/>
        <rFont val="Times New Roman"/>
        <charset val="134"/>
      </rPr>
      <t>(</t>
    </r>
    <r>
      <rPr>
        <sz val="8"/>
        <color theme="1"/>
        <rFont val="宋体"/>
        <charset val="134"/>
      </rPr>
      <t>综治工作</t>
    </r>
    <r>
      <rPr>
        <sz val="8"/>
        <color theme="1"/>
        <rFont val="Times New Roman"/>
        <charset val="134"/>
      </rPr>
      <t>)</t>
    </r>
    <r>
      <rPr>
        <sz val="8"/>
        <color theme="1"/>
        <rFont val="宋体"/>
        <charset val="134"/>
      </rPr>
      <t>激励性转移支付</t>
    </r>
    <r>
      <rPr>
        <sz val="8"/>
        <color theme="1"/>
        <rFont val="Times New Roman"/>
        <charset val="134"/>
      </rPr>
      <t>76</t>
    </r>
    <r>
      <rPr>
        <sz val="8"/>
        <color theme="1"/>
        <rFont val="宋体"/>
        <charset val="134"/>
      </rPr>
      <t>万；</t>
    </r>
  </si>
  <si>
    <t>网格化管理专项经费</t>
  </si>
  <si>
    <t>网格中心工作经费、网格化信息线路租赁费、网格宝电话费、网格员培训等，不得拨付乡镇、村、社区</t>
  </si>
  <si>
    <t>肇事肇祸精神障碍患者监护人补助</t>
  </si>
  <si>
    <r>
      <rPr>
        <sz val="8"/>
        <color theme="1"/>
        <rFont val="宋体"/>
        <charset val="134"/>
      </rPr>
      <t>股室核实后拨付，由政法委银行代发直达</t>
    </r>
  </si>
  <si>
    <t>维稳救助</t>
  </si>
  <si>
    <r>
      <rPr>
        <b/>
        <sz val="8"/>
        <color rgb="FFFF0000"/>
        <rFont val="宋体"/>
        <charset val="134"/>
      </rPr>
      <t>需签批</t>
    </r>
  </si>
  <si>
    <t>政府救助责任保险</t>
  </si>
  <si>
    <t>综治视联网线路运行维护费</t>
  </si>
  <si>
    <r>
      <rPr>
        <sz val="8"/>
        <color theme="1"/>
        <rFont val="宋体"/>
        <charset val="134"/>
      </rPr>
      <t>县政府</t>
    </r>
    <r>
      <rPr>
        <sz val="8"/>
        <color theme="1"/>
        <rFont val="Times New Roman"/>
        <charset val="134"/>
      </rPr>
      <t>2018</t>
    </r>
    <r>
      <rPr>
        <sz val="8"/>
        <color theme="1"/>
        <rFont val="宋体"/>
        <charset val="134"/>
      </rPr>
      <t>月第</t>
    </r>
    <r>
      <rPr>
        <sz val="8"/>
        <color theme="1"/>
        <rFont val="Times New Roman"/>
        <charset val="134"/>
      </rPr>
      <t>7</t>
    </r>
    <r>
      <rPr>
        <sz val="8"/>
        <color theme="1"/>
        <rFont val="宋体"/>
        <charset val="134"/>
      </rPr>
      <t>次常务会纪要</t>
    </r>
  </si>
  <si>
    <t>政法宣传教育工作</t>
  </si>
  <si>
    <r>
      <rPr>
        <sz val="8"/>
        <color theme="1"/>
        <rFont val="宋体"/>
        <charset val="134"/>
      </rPr>
      <t>含政法队伍教育整顿工作</t>
    </r>
  </si>
  <si>
    <t>司法救助</t>
  </si>
  <si>
    <t>8.统战部</t>
  </si>
  <si>
    <t>统战事务工作经费</t>
  </si>
  <si>
    <t>民族宗教工作经费</t>
  </si>
  <si>
    <r>
      <rPr>
        <sz val="8"/>
        <color theme="1"/>
        <rFont val="宋体"/>
        <charset val="134"/>
      </rPr>
      <t>宗教团体经费</t>
    </r>
  </si>
  <si>
    <t>少数民族发展工作经费</t>
  </si>
  <si>
    <t>工商联工作经费</t>
  </si>
  <si>
    <t>9.编办</t>
  </si>
  <si>
    <t>机构编制管理、督查及培训经费</t>
  </si>
  <si>
    <t>上级补助按下达额度列支</t>
  </si>
  <si>
    <t>行政事业单位中文域名维护费</t>
  </si>
  <si>
    <t>行政和事业单位改革工作经费</t>
  </si>
  <si>
    <t>10.巡察办</t>
  </si>
  <si>
    <t>巡察工作经费</t>
  </si>
  <si>
    <t>核定拨付</t>
  </si>
  <si>
    <t>11.团县委</t>
  </si>
  <si>
    <t>共青团工作经费</t>
  </si>
  <si>
    <t>政府购买服务项目</t>
  </si>
  <si>
    <t>少先队工作专项经费</t>
  </si>
  <si>
    <t>第十八次团代会和第三次少代会</t>
  </si>
  <si>
    <t>12.妇  联</t>
  </si>
  <si>
    <t>妇女事业发展专项经费</t>
  </si>
  <si>
    <r>
      <rPr>
        <sz val="8"/>
        <color theme="1"/>
        <rFont val="宋体"/>
        <charset val="134"/>
      </rPr>
      <t>鄂发</t>
    </r>
    <r>
      <rPr>
        <sz val="8"/>
        <color theme="1"/>
        <rFont val="Times New Roman"/>
        <charset val="134"/>
      </rPr>
      <t>[2012]25</t>
    </r>
    <r>
      <rPr>
        <sz val="8"/>
        <color theme="1"/>
        <rFont val="宋体"/>
        <charset val="134"/>
      </rPr>
      <t>号，咸发</t>
    </r>
    <r>
      <rPr>
        <sz val="8"/>
        <color theme="1"/>
        <rFont val="Times New Roman"/>
        <charset val="134"/>
      </rPr>
      <t>[2013]6</t>
    </r>
    <r>
      <rPr>
        <sz val="8"/>
        <color theme="1"/>
        <rFont val="宋体"/>
        <charset val="134"/>
      </rPr>
      <t>号，按妇女数</t>
    </r>
    <r>
      <rPr>
        <sz val="8"/>
        <color theme="1"/>
        <rFont val="Times New Roman"/>
        <charset val="134"/>
      </rPr>
      <t>19</t>
    </r>
    <r>
      <rPr>
        <sz val="8"/>
        <color theme="1"/>
        <rFont val="宋体"/>
        <charset val="134"/>
      </rPr>
      <t>万人</t>
    </r>
    <r>
      <rPr>
        <sz val="8"/>
        <color theme="1"/>
        <rFont val="Times New Roman"/>
        <charset val="134"/>
      </rPr>
      <t>*1</t>
    </r>
    <r>
      <rPr>
        <sz val="8"/>
        <color theme="1"/>
        <rFont val="宋体"/>
        <charset val="134"/>
      </rPr>
      <t>元</t>
    </r>
  </si>
  <si>
    <t>妇儿工委工作</t>
  </si>
  <si>
    <t>爱心妈妈结对留守儿童工作</t>
  </si>
  <si>
    <t>13.机关事务服务中心</t>
  </si>
  <si>
    <t>行政办公区域运行维护</t>
  </si>
  <si>
    <r>
      <rPr>
        <sz val="8"/>
        <color indexed="8"/>
        <rFont val="宋体"/>
        <charset val="134"/>
      </rPr>
      <t>水电费</t>
    </r>
    <r>
      <rPr>
        <sz val="8"/>
        <color indexed="8"/>
        <rFont val="Times New Roman"/>
        <charset val="134"/>
      </rPr>
      <t>80</t>
    </r>
    <r>
      <rPr>
        <sz val="8"/>
        <color indexed="8"/>
        <rFont val="宋体"/>
        <charset val="134"/>
      </rPr>
      <t>万，大楼物业费</t>
    </r>
    <r>
      <rPr>
        <sz val="8"/>
        <color indexed="8"/>
        <rFont val="Times New Roman"/>
        <charset val="134"/>
      </rPr>
      <t>(</t>
    </r>
    <r>
      <rPr>
        <sz val="8"/>
        <color indexed="8"/>
        <rFont val="宋体"/>
        <charset val="134"/>
      </rPr>
      <t>保洁及用品</t>
    </r>
    <r>
      <rPr>
        <sz val="8"/>
        <color indexed="8"/>
        <rFont val="Times New Roman"/>
        <charset val="134"/>
      </rPr>
      <t>)</t>
    </r>
    <r>
      <rPr>
        <sz val="8"/>
        <color indexed="8"/>
        <rFont val="宋体"/>
        <charset val="134"/>
      </rPr>
      <t>招标</t>
    </r>
    <r>
      <rPr>
        <sz val="8"/>
        <color indexed="8"/>
        <rFont val="Times New Roman"/>
        <charset val="134"/>
      </rPr>
      <t>28</t>
    </r>
    <r>
      <rPr>
        <sz val="8"/>
        <color indexed="8"/>
        <rFont val="宋体"/>
        <charset val="134"/>
      </rPr>
      <t>万，大楼安保费招标</t>
    </r>
    <r>
      <rPr>
        <sz val="8"/>
        <color indexed="8"/>
        <rFont val="Times New Roman"/>
        <charset val="134"/>
      </rPr>
      <t>41</t>
    </r>
    <r>
      <rPr>
        <sz val="8"/>
        <color indexed="8"/>
        <rFont val="宋体"/>
        <charset val="134"/>
      </rPr>
      <t>万，绿化及广场垃圾清运</t>
    </r>
    <r>
      <rPr>
        <sz val="8"/>
        <color indexed="8"/>
        <rFont val="Times New Roman"/>
        <charset val="134"/>
      </rPr>
      <t>20</t>
    </r>
    <r>
      <rPr>
        <sz val="8"/>
        <color indexed="8"/>
        <rFont val="宋体"/>
        <charset val="134"/>
      </rPr>
      <t>万，配电房、厕所、干部周转房日常维修</t>
    </r>
    <r>
      <rPr>
        <sz val="8"/>
        <color indexed="8"/>
        <rFont val="Times New Roman"/>
        <charset val="134"/>
      </rPr>
      <t>20</t>
    </r>
    <r>
      <rPr>
        <sz val="8"/>
        <color indexed="8"/>
        <rFont val="宋体"/>
        <charset val="134"/>
      </rPr>
      <t>万，电梯养护、中央空调、会议室顶棚、外墙亮化及日常小型零星维修</t>
    </r>
    <r>
      <rPr>
        <sz val="8"/>
        <color indexed="8"/>
        <rFont val="Times New Roman"/>
        <charset val="134"/>
      </rPr>
      <t>30</t>
    </r>
    <r>
      <rPr>
        <sz val="8"/>
        <color indexed="8"/>
        <rFont val="宋体"/>
        <charset val="134"/>
      </rPr>
      <t>万</t>
    </r>
  </si>
  <si>
    <t>团体接待费</t>
  </si>
  <si>
    <t>需签批，据实列支</t>
  </si>
  <si>
    <t>老县委大院、老政府物业管理费</t>
  </si>
  <si>
    <r>
      <rPr>
        <sz val="8"/>
        <color indexed="8"/>
        <rFont val="宋体"/>
        <charset val="134"/>
      </rPr>
      <t>日常保洁及维修费用</t>
    </r>
  </si>
  <si>
    <t>公务用车购买服务</t>
  </si>
  <si>
    <t>向交建投租车购买服务，需签批，据实列支</t>
  </si>
  <si>
    <t>机关食堂购买服务</t>
  </si>
  <si>
    <r>
      <rPr>
        <sz val="8"/>
        <color indexed="8"/>
        <rFont val="宋体"/>
        <charset val="134"/>
      </rPr>
      <t>根据招投标签订的合同协议确定，机关食堂外包服务费</t>
    </r>
  </si>
  <si>
    <t>公车平台运行</t>
  </si>
  <si>
    <t>14.信访局</t>
  </si>
  <si>
    <t>信访工作经费</t>
  </si>
  <si>
    <r>
      <rPr>
        <sz val="8"/>
        <color theme="1"/>
        <rFont val="宋体"/>
        <charset val="134"/>
      </rPr>
      <t>每年均有计划外签批，建议</t>
    </r>
    <r>
      <rPr>
        <sz val="8"/>
        <color theme="1"/>
        <rFont val="Times New Roman"/>
        <charset val="134"/>
      </rPr>
      <t>60</t>
    </r>
    <r>
      <rPr>
        <sz val="8"/>
        <color theme="1"/>
        <rFont val="宋体"/>
        <charset val="134"/>
      </rPr>
      <t>万内无需签批，超</t>
    </r>
    <r>
      <rPr>
        <sz val="8"/>
        <color theme="1"/>
        <rFont val="Times New Roman"/>
        <charset val="134"/>
      </rPr>
      <t>60</t>
    </r>
    <r>
      <rPr>
        <sz val="8"/>
        <color theme="1"/>
        <rFont val="宋体"/>
        <charset val="134"/>
      </rPr>
      <t>万元</t>
    </r>
    <r>
      <rPr>
        <b/>
        <sz val="8"/>
        <color rgb="FFFF0000"/>
        <rFont val="宋体"/>
        <charset val="134"/>
      </rPr>
      <t>需签批，</t>
    </r>
    <r>
      <rPr>
        <sz val="8"/>
        <rFont val="宋体"/>
        <charset val="134"/>
      </rPr>
      <t>市下达省级信访解难资金</t>
    </r>
  </si>
  <si>
    <t>接访工作经费</t>
  </si>
  <si>
    <t>信访特殊疑难问题补助资金</t>
  </si>
  <si>
    <t>上年属上解，本年没有上解任务</t>
  </si>
  <si>
    <t>15.财政局</t>
  </si>
  <si>
    <t>预算管理一体化系统管理、建设与运维</t>
  </si>
  <si>
    <r>
      <rPr>
        <sz val="8"/>
        <color theme="1"/>
        <rFont val="宋体"/>
        <charset val="134"/>
      </rPr>
      <t>含一体化系统、直达</t>
    </r>
    <r>
      <rPr>
        <sz val="8"/>
        <color theme="1"/>
        <rFont val="Times New Roman"/>
        <charset val="134"/>
      </rPr>
      <t>(</t>
    </r>
    <r>
      <rPr>
        <sz val="8"/>
        <color theme="1"/>
        <rFont val="宋体"/>
        <charset val="134"/>
      </rPr>
      <t>扶贫</t>
    </r>
    <r>
      <rPr>
        <sz val="8"/>
        <color theme="1"/>
        <rFont val="Times New Roman"/>
        <charset val="134"/>
      </rPr>
      <t>)</t>
    </r>
    <r>
      <rPr>
        <sz val="8"/>
        <color theme="1"/>
        <rFont val="宋体"/>
        <charset val="134"/>
      </rPr>
      <t>资金系统、国资管理系统、财税库系统、非税收入系统、政府采购系统等管理、建设、运维以及国产电脑替换等</t>
    </r>
  </si>
  <si>
    <t>基层财政所工作经费</t>
  </si>
  <si>
    <t>财政票据印刷费</t>
  </si>
  <si>
    <r>
      <rPr>
        <sz val="8"/>
        <color theme="1"/>
        <rFont val="宋体"/>
        <charset val="134"/>
      </rPr>
      <t>综合股票据</t>
    </r>
    <r>
      <rPr>
        <sz val="8"/>
        <color theme="1"/>
        <rFont val="Times New Roman"/>
        <charset val="134"/>
      </rPr>
      <t>20</t>
    </r>
    <r>
      <rPr>
        <sz val="8"/>
        <color theme="1"/>
        <rFont val="宋体"/>
        <charset val="134"/>
      </rPr>
      <t>万、非税局票据</t>
    </r>
    <r>
      <rPr>
        <sz val="8"/>
        <color theme="1"/>
        <rFont val="Times New Roman"/>
        <charset val="134"/>
      </rPr>
      <t>10</t>
    </r>
    <r>
      <rPr>
        <sz val="8"/>
        <color theme="1"/>
        <rFont val="宋体"/>
        <charset val="134"/>
      </rPr>
      <t>万、国库股票据</t>
    </r>
    <r>
      <rPr>
        <sz val="8"/>
        <color theme="1"/>
        <rFont val="Times New Roman"/>
        <charset val="134"/>
      </rPr>
      <t>20</t>
    </r>
    <r>
      <rPr>
        <sz val="8"/>
        <color theme="1"/>
        <rFont val="宋体"/>
        <charset val="134"/>
      </rPr>
      <t>万</t>
    </r>
  </si>
  <si>
    <t>财政综合业务</t>
  </si>
  <si>
    <r>
      <rPr>
        <sz val="8"/>
        <color theme="1"/>
        <rFont val="宋体"/>
        <charset val="134"/>
      </rPr>
      <t>鄂财预发</t>
    </r>
    <r>
      <rPr>
        <sz val="8"/>
        <color theme="1"/>
        <rFont val="Times New Roman"/>
        <charset val="134"/>
      </rPr>
      <t>[2021]38</t>
    </r>
    <r>
      <rPr>
        <sz val="8"/>
        <color theme="1"/>
        <rFont val="宋体"/>
        <charset val="134"/>
      </rPr>
      <t>号省财政厅下达</t>
    </r>
    <r>
      <rPr>
        <sz val="8"/>
        <color theme="1"/>
        <rFont val="Times New Roman"/>
        <charset val="134"/>
      </rPr>
      <t>2020</t>
    </r>
    <r>
      <rPr>
        <sz val="8"/>
        <color theme="1"/>
        <rFont val="宋体"/>
        <charset val="134"/>
      </rPr>
      <t>年财政管理绩效考核奖励资金</t>
    </r>
    <r>
      <rPr>
        <sz val="8"/>
        <color theme="1"/>
        <rFont val="Times New Roman"/>
        <charset val="134"/>
      </rPr>
      <t>500</t>
    </r>
    <r>
      <rPr>
        <sz val="8"/>
        <color theme="1"/>
        <rFont val="宋体"/>
        <charset val="134"/>
      </rPr>
      <t>万元</t>
    </r>
  </si>
  <si>
    <t>预算绩效管理</t>
  </si>
  <si>
    <t>国有企业退休人员社会化管理服务</t>
  </si>
  <si>
    <r>
      <rPr>
        <sz val="8"/>
        <color theme="1"/>
        <rFont val="宋体"/>
        <charset val="134"/>
      </rPr>
      <t>鄂财产发</t>
    </r>
    <r>
      <rPr>
        <sz val="8"/>
        <color theme="1"/>
        <rFont val="Times New Roman"/>
        <charset val="134"/>
      </rPr>
      <t>[2020]49</t>
    </r>
    <r>
      <rPr>
        <sz val="8"/>
        <color theme="1"/>
        <rFont val="宋体"/>
        <charset val="134"/>
      </rPr>
      <t>号</t>
    </r>
    <r>
      <rPr>
        <sz val="8"/>
        <color theme="1"/>
        <rFont val="Times New Roman"/>
        <charset val="134"/>
      </rPr>
      <t>5</t>
    </r>
    <r>
      <rPr>
        <sz val="8"/>
        <color theme="1"/>
        <rFont val="宋体"/>
        <charset val="134"/>
      </rPr>
      <t>万，鄂财产发</t>
    </r>
    <r>
      <rPr>
        <sz val="8"/>
        <color theme="1"/>
        <rFont val="Times New Roman"/>
        <charset val="134"/>
      </rPr>
      <t>[2020]97</t>
    </r>
    <r>
      <rPr>
        <sz val="8"/>
        <color theme="1"/>
        <rFont val="宋体"/>
        <charset val="134"/>
      </rPr>
      <t>号</t>
    </r>
    <r>
      <rPr>
        <sz val="8"/>
        <color theme="1"/>
        <rFont val="Times New Roman"/>
        <charset val="134"/>
      </rPr>
      <t>1</t>
    </r>
    <r>
      <rPr>
        <sz val="8"/>
        <color theme="1"/>
        <rFont val="宋体"/>
        <charset val="134"/>
      </rPr>
      <t>万，鄂财产发</t>
    </r>
    <r>
      <rPr>
        <sz val="8"/>
        <color theme="1"/>
        <rFont val="Times New Roman"/>
        <charset val="134"/>
      </rPr>
      <t>[2020]105</t>
    </r>
    <r>
      <rPr>
        <sz val="8"/>
        <color theme="1"/>
        <rFont val="宋体"/>
        <charset val="134"/>
      </rPr>
      <t>号</t>
    </r>
    <r>
      <rPr>
        <sz val="8"/>
        <color theme="1"/>
        <rFont val="Times New Roman"/>
        <charset val="134"/>
      </rPr>
      <t>5</t>
    </r>
    <r>
      <rPr>
        <sz val="8"/>
        <color theme="1"/>
        <rFont val="宋体"/>
        <charset val="134"/>
      </rPr>
      <t>万，鄂财产发</t>
    </r>
    <r>
      <rPr>
        <sz val="8"/>
        <color theme="1"/>
        <rFont val="Times New Roman"/>
        <charset val="134"/>
      </rPr>
      <t>[2021]83</t>
    </r>
    <r>
      <rPr>
        <sz val="8"/>
        <color theme="1"/>
        <rFont val="宋体"/>
        <charset val="134"/>
      </rPr>
      <t>号</t>
    </r>
    <r>
      <rPr>
        <sz val="8"/>
        <color theme="1"/>
        <rFont val="Times New Roman"/>
        <charset val="134"/>
      </rPr>
      <t>10</t>
    </r>
    <r>
      <rPr>
        <sz val="8"/>
        <color theme="1"/>
        <rFont val="宋体"/>
        <charset val="134"/>
      </rPr>
      <t>万</t>
    </r>
  </si>
  <si>
    <t>财政监督检查</t>
  </si>
  <si>
    <t>国有企业改革专项经费</t>
  </si>
  <si>
    <r>
      <rPr>
        <sz val="8"/>
        <color theme="1"/>
        <rFont val="宋体"/>
        <charset val="134"/>
      </rPr>
      <t>行政事业性资产评估费用</t>
    </r>
    <r>
      <rPr>
        <sz val="8"/>
        <color theme="1"/>
        <rFont val="Times New Roman"/>
        <charset val="134"/>
      </rPr>
      <t>100</t>
    </r>
    <r>
      <rPr>
        <sz val="8"/>
        <color theme="1"/>
        <rFont val="宋体"/>
        <charset val="134"/>
      </rPr>
      <t>万，国有企业清查核资经费</t>
    </r>
    <r>
      <rPr>
        <sz val="8"/>
        <color theme="1"/>
        <rFont val="Times New Roman"/>
        <charset val="134"/>
      </rPr>
      <t>50</t>
    </r>
    <r>
      <rPr>
        <sz val="8"/>
        <color theme="1"/>
        <rFont val="宋体"/>
        <charset val="134"/>
      </rPr>
      <t>万</t>
    </r>
  </si>
  <si>
    <t>国有资产管理</t>
  </si>
  <si>
    <r>
      <rPr>
        <sz val="8"/>
        <color theme="1"/>
        <rFont val="宋体"/>
        <charset val="134"/>
      </rPr>
      <t>产权登记、资本金管理、安全检查、财务检查、年报审计、退休人员社会化服务等</t>
    </r>
  </si>
  <si>
    <t>财政委托业务（购买服务）专项</t>
  </si>
  <si>
    <r>
      <rPr>
        <sz val="8"/>
        <color theme="1"/>
        <rFont val="宋体"/>
        <charset val="134"/>
      </rPr>
      <t>政府采购</t>
    </r>
    <r>
      <rPr>
        <sz val="8"/>
        <color theme="1"/>
        <rFont val="Times New Roman"/>
        <charset val="134"/>
      </rPr>
      <t>2</t>
    </r>
    <r>
      <rPr>
        <sz val="8"/>
        <color theme="1"/>
        <rFont val="宋体"/>
        <charset val="134"/>
      </rPr>
      <t>万，投资评审</t>
    </r>
    <r>
      <rPr>
        <sz val="8"/>
        <color theme="1"/>
        <rFont val="Times New Roman"/>
        <charset val="134"/>
      </rPr>
      <t>400</t>
    </r>
    <r>
      <rPr>
        <sz val="8"/>
        <color theme="1"/>
        <rFont val="宋体"/>
        <charset val="134"/>
      </rPr>
      <t>万（据实拨付），产业股资产评估</t>
    </r>
    <r>
      <rPr>
        <sz val="8"/>
        <color theme="1"/>
        <rFont val="Times New Roman"/>
        <charset val="134"/>
      </rPr>
      <t>20</t>
    </r>
    <r>
      <rPr>
        <sz val="8"/>
        <color theme="1"/>
        <rFont val="宋体"/>
        <charset val="134"/>
      </rPr>
      <t>万，非税</t>
    </r>
    <r>
      <rPr>
        <sz val="8"/>
        <color theme="1"/>
        <rFont val="Times New Roman"/>
        <charset val="134"/>
      </rPr>
      <t>15</t>
    </r>
    <r>
      <rPr>
        <sz val="8"/>
        <color theme="1"/>
        <rFont val="宋体"/>
        <charset val="134"/>
      </rPr>
      <t>万，金融</t>
    </r>
    <r>
      <rPr>
        <sz val="8"/>
        <color theme="1"/>
        <rFont val="Times New Roman"/>
        <charset val="134"/>
      </rPr>
      <t>3</t>
    </r>
    <r>
      <rPr>
        <sz val="8"/>
        <color theme="1"/>
        <rFont val="宋体"/>
        <charset val="134"/>
      </rPr>
      <t>万</t>
    </r>
    <r>
      <rPr>
        <sz val="8"/>
        <color theme="1"/>
        <rFont val="Times New Roman"/>
        <charset val="134"/>
      </rPr>
      <t xml:space="preserve">   </t>
    </r>
  </si>
  <si>
    <t>付高标准农田建设监理质保金</t>
  </si>
  <si>
    <t>信息化建设和运维</t>
  </si>
  <si>
    <t>国有企业年报审计</t>
  </si>
  <si>
    <t>国有资产管理系统建设和运维</t>
  </si>
  <si>
    <t>预算管理</t>
  </si>
  <si>
    <t>非税收入安排的支出</t>
  </si>
  <si>
    <t>按收入实现后的50%安排，明细项目由各单位列部门预算</t>
  </si>
  <si>
    <t>16.审计局</t>
  </si>
  <si>
    <t>审计委员会专项经费</t>
  </si>
  <si>
    <t>金审运维费</t>
  </si>
  <si>
    <t>政府投资审计管理经费</t>
  </si>
  <si>
    <t>经济责任审计专项经费</t>
  </si>
  <si>
    <t>政府投资项目审计费</t>
  </si>
  <si>
    <t>需审定签批</t>
  </si>
  <si>
    <t>17.市场监督管理局小计</t>
  </si>
  <si>
    <t>市场监督管理局</t>
  </si>
  <si>
    <t>聘请食品安全信息员信息报酬</t>
  </si>
  <si>
    <r>
      <rPr>
        <sz val="8"/>
        <color theme="1"/>
        <rFont val="宋体"/>
        <charset val="134"/>
      </rPr>
      <t>按每人每年</t>
    </r>
    <r>
      <rPr>
        <sz val="8"/>
        <color theme="1"/>
        <rFont val="Times New Roman"/>
        <charset val="134"/>
      </rPr>
      <t>3600</t>
    </r>
    <r>
      <rPr>
        <sz val="8"/>
        <color theme="1"/>
        <rFont val="宋体"/>
        <charset val="134"/>
      </rPr>
      <t>元标准测算</t>
    </r>
  </si>
  <si>
    <t>市场监管专项业务</t>
  </si>
  <si>
    <r>
      <rPr>
        <sz val="8"/>
        <color theme="1"/>
        <rFont val="宋体"/>
        <charset val="134"/>
      </rPr>
      <t>含消费者权益保护工作；省下达市场监管专项补助</t>
    </r>
  </si>
  <si>
    <t>食品药品安全监管</t>
  </si>
  <si>
    <r>
      <rPr>
        <sz val="8"/>
        <color theme="1"/>
        <rFont val="宋体"/>
        <charset val="134"/>
      </rPr>
      <t>省下达药品监管及药品补助资金</t>
    </r>
  </si>
  <si>
    <t>食品和药品监管补助资金</t>
  </si>
  <si>
    <t>计量监管与检测</t>
  </si>
  <si>
    <r>
      <rPr>
        <sz val="8"/>
        <color theme="1"/>
        <rFont val="宋体"/>
        <charset val="134"/>
      </rPr>
      <t>含特种设备安全监察工作经费</t>
    </r>
    <r>
      <rPr>
        <sz val="8"/>
        <color theme="1"/>
        <rFont val="Times New Roman"/>
        <charset val="134"/>
      </rPr>
      <t>20</t>
    </r>
    <r>
      <rPr>
        <sz val="8"/>
        <color theme="1"/>
        <rFont val="宋体"/>
        <charset val="134"/>
      </rPr>
      <t>万</t>
    </r>
  </si>
  <si>
    <t>创建质量强县</t>
  </si>
  <si>
    <r>
      <rPr>
        <sz val="8"/>
        <color theme="1"/>
        <rFont val="宋体"/>
        <charset val="134"/>
      </rPr>
      <t>含工业企业产品质量监管工作、流通质检工作</t>
    </r>
  </si>
  <si>
    <t>食品药品抽检</t>
  </si>
  <si>
    <t>需签批，股室据实核定后拨付</t>
  </si>
  <si>
    <t>基层站所规范化建设</t>
  </si>
  <si>
    <t>知识产权专项</t>
  </si>
  <si>
    <t>执法办案</t>
  </si>
  <si>
    <t>制服和标志资金</t>
  </si>
  <si>
    <t xml:space="preserve"> 市场开发服务中心</t>
  </si>
  <si>
    <t>市场开发管理服务</t>
  </si>
  <si>
    <t>18.政务和大数据局</t>
  </si>
  <si>
    <t>政务服务中心运行维护</t>
  </si>
  <si>
    <r>
      <rPr>
        <sz val="8"/>
        <color theme="1"/>
        <rFont val="宋体"/>
        <charset val="134"/>
      </rPr>
      <t>物业外包</t>
    </r>
    <r>
      <rPr>
        <sz val="8"/>
        <color theme="1"/>
        <rFont val="Times New Roman"/>
        <charset val="134"/>
      </rPr>
      <t>40</t>
    </r>
    <r>
      <rPr>
        <sz val="8"/>
        <color theme="1"/>
        <rFont val="宋体"/>
        <charset val="134"/>
      </rPr>
      <t>万，水电费</t>
    </r>
    <r>
      <rPr>
        <sz val="8"/>
        <color theme="1"/>
        <rFont val="Times New Roman"/>
        <charset val="134"/>
      </rPr>
      <t>50</t>
    </r>
    <r>
      <rPr>
        <sz val="8"/>
        <color theme="1"/>
        <rFont val="宋体"/>
        <charset val="134"/>
      </rPr>
      <t>万，服务大厅办公、耗材及疫情防控</t>
    </r>
    <r>
      <rPr>
        <sz val="8"/>
        <color theme="1"/>
        <rFont val="Times New Roman"/>
        <charset val="134"/>
      </rPr>
      <t>20</t>
    </r>
    <r>
      <rPr>
        <sz val="8"/>
        <color theme="1"/>
        <rFont val="宋体"/>
        <charset val="134"/>
      </rPr>
      <t>万，维修维护</t>
    </r>
    <r>
      <rPr>
        <sz val="8"/>
        <color theme="1"/>
        <rFont val="Times New Roman"/>
        <charset val="134"/>
      </rPr>
      <t>20</t>
    </r>
    <r>
      <rPr>
        <sz val="8"/>
        <color theme="1"/>
        <rFont val="宋体"/>
        <charset val="134"/>
      </rPr>
      <t>万</t>
    </r>
    <r>
      <rPr>
        <sz val="8"/>
        <color theme="1"/>
        <rFont val="Times New Roman"/>
        <charset val="134"/>
      </rPr>
      <t>(</t>
    </r>
    <r>
      <rPr>
        <sz val="8"/>
        <color theme="1"/>
        <rFont val="宋体"/>
        <charset val="134"/>
      </rPr>
      <t>消防维保、</t>
    </r>
    <r>
      <rPr>
        <sz val="8"/>
        <color theme="1"/>
        <rFont val="Times New Roman"/>
        <charset val="134"/>
      </rPr>
      <t>2</t>
    </r>
    <r>
      <rPr>
        <sz val="8"/>
        <color theme="1"/>
        <rFont val="宋体"/>
        <charset val="134"/>
      </rPr>
      <t>部电梯检测运维、灭鼠、日常零星维修、绿化维护</t>
    </r>
    <r>
      <rPr>
        <sz val="8"/>
        <color theme="1"/>
        <rFont val="Times New Roman"/>
        <charset val="134"/>
      </rPr>
      <t>)</t>
    </r>
  </si>
  <si>
    <t>服务外包人员政府采购经费</t>
  </si>
  <si>
    <t>按招标签订合同实际金额列支(2021年合同，一签3年）</t>
  </si>
  <si>
    <t>县直及乡镇电子政务光纤费</t>
  </si>
  <si>
    <r>
      <rPr>
        <sz val="8"/>
        <color theme="1"/>
        <rFont val="宋体"/>
        <charset val="134"/>
      </rPr>
      <t>股室核定后拨付</t>
    </r>
  </si>
  <si>
    <t>归口管理人员购买服务专项</t>
  </si>
  <si>
    <t>政务服务工作经费</t>
  </si>
  <si>
    <t>19.公安局</t>
  </si>
  <si>
    <t>禁毒工作经费</t>
  </si>
  <si>
    <r>
      <rPr>
        <sz val="8"/>
        <color theme="1"/>
        <rFont val="宋体"/>
        <charset val="134"/>
      </rPr>
      <t>政法转移支付禁毒专项经费占比不低于</t>
    </r>
    <r>
      <rPr>
        <sz val="8"/>
        <color theme="1"/>
        <rFont val="Times New Roman"/>
        <charset val="134"/>
      </rPr>
      <t>1.71%</t>
    </r>
  </si>
  <si>
    <t>扫黑除恶专项经费</t>
  </si>
  <si>
    <r>
      <rPr>
        <sz val="8"/>
        <color theme="1"/>
        <rFont val="宋体"/>
        <charset val="134"/>
      </rPr>
      <t>政法转移支付扫黑除恶专项经费占比不低于</t>
    </r>
    <r>
      <rPr>
        <sz val="8"/>
        <color theme="1"/>
        <rFont val="Times New Roman"/>
        <charset val="134"/>
      </rPr>
      <t>1.52%</t>
    </r>
    <r>
      <rPr>
        <sz val="8"/>
        <color theme="1"/>
        <rFont val="宋体"/>
        <charset val="134"/>
      </rPr>
      <t>，鄂财政发</t>
    </r>
    <r>
      <rPr>
        <sz val="8"/>
        <color theme="1"/>
        <rFont val="Times New Roman"/>
        <charset val="134"/>
      </rPr>
      <t>[2021]15</t>
    </r>
    <r>
      <rPr>
        <sz val="8"/>
        <color theme="1"/>
        <rFont val="宋体"/>
        <charset val="134"/>
      </rPr>
      <t>号</t>
    </r>
    <r>
      <rPr>
        <sz val="8"/>
        <color theme="1"/>
        <rFont val="Times New Roman"/>
        <charset val="134"/>
      </rPr>
      <t>7</t>
    </r>
    <r>
      <rPr>
        <sz val="8"/>
        <color theme="1"/>
        <rFont val="宋体"/>
        <charset val="134"/>
      </rPr>
      <t>万</t>
    </r>
  </si>
  <si>
    <t>应急处突反恐维稳经费</t>
  </si>
  <si>
    <r>
      <rPr>
        <sz val="8"/>
        <color theme="1"/>
        <rFont val="宋体"/>
        <charset val="134"/>
      </rPr>
      <t>原维稳经费</t>
    </r>
    <r>
      <rPr>
        <sz val="8"/>
        <color theme="1"/>
        <rFont val="Times New Roman"/>
        <charset val="134"/>
      </rPr>
      <t>100</t>
    </r>
    <r>
      <rPr>
        <sz val="8"/>
        <color theme="1"/>
        <rFont val="宋体"/>
        <charset val="134"/>
      </rPr>
      <t>万、反恐工作经费</t>
    </r>
    <r>
      <rPr>
        <sz val="8"/>
        <color theme="1"/>
        <rFont val="Times New Roman"/>
        <charset val="134"/>
      </rPr>
      <t>30</t>
    </r>
    <r>
      <rPr>
        <sz val="8"/>
        <color theme="1"/>
        <rFont val="宋体"/>
        <charset val="134"/>
      </rPr>
      <t>万，政法转移支付反恐专项经费占比不低于</t>
    </r>
    <r>
      <rPr>
        <sz val="8"/>
        <color theme="1"/>
        <rFont val="Times New Roman"/>
        <charset val="134"/>
      </rPr>
      <t>3.86%</t>
    </r>
    <r>
      <rPr>
        <sz val="8"/>
        <color theme="1"/>
        <rFont val="宋体"/>
        <charset val="134"/>
      </rPr>
      <t>，含信访维稳</t>
    </r>
  </si>
  <si>
    <t>特殊监管场所给养和运维费</t>
  </si>
  <si>
    <r>
      <rPr>
        <sz val="8"/>
        <color theme="1"/>
        <rFont val="宋体"/>
        <charset val="134"/>
      </rPr>
      <t>看守所在押人员、拘留所拘留人员生活费、卫生费、看守所医疗专业化经费。省下达公安监管场所给养及维修费</t>
    </r>
  </si>
  <si>
    <t>首次申领居民身份证成本经费</t>
  </si>
  <si>
    <t>道路交通标志施划</t>
  </si>
  <si>
    <r>
      <rPr>
        <sz val="8"/>
        <color theme="1"/>
        <rFont val="宋体"/>
        <charset val="134"/>
      </rPr>
      <t>包干使用</t>
    </r>
  </si>
  <si>
    <t>视频监控系统运行维护</t>
  </si>
  <si>
    <r>
      <rPr>
        <sz val="8"/>
        <color theme="1"/>
        <rFont val="宋体"/>
        <charset val="134"/>
      </rPr>
      <t>原视频监控系统电费</t>
    </r>
  </si>
  <si>
    <t>执法工作人员意外伤害保险</t>
  </si>
  <si>
    <r>
      <rPr>
        <sz val="8"/>
        <color theme="1"/>
        <rFont val="宋体"/>
        <charset val="134"/>
      </rPr>
      <t>股室核实后拨付</t>
    </r>
  </si>
  <si>
    <t>平安城市二三期监控光纤电路租费的</t>
  </si>
  <si>
    <t>房修、水电、押解经费</t>
  </si>
  <si>
    <t>武警中队转入</t>
  </si>
  <si>
    <t>反恐突击队专项建设</t>
  </si>
  <si>
    <t>营房维护费</t>
  </si>
  <si>
    <t>交通事故鉴定检验费</t>
  </si>
  <si>
    <r>
      <rPr>
        <sz val="8"/>
        <color theme="1"/>
        <rFont val="宋体"/>
        <charset val="134"/>
      </rPr>
      <t>政法转移支付办案经费中安排</t>
    </r>
  </si>
  <si>
    <t>办案业务费</t>
  </si>
  <si>
    <t>装备建设和装备配备经费</t>
  </si>
  <si>
    <t>武警中队装备配备经费</t>
  </si>
  <si>
    <t>上级转移支付安排的专项支出</t>
  </si>
  <si>
    <t>20.司法局</t>
  </si>
  <si>
    <t>社区矫正工作</t>
  </si>
  <si>
    <t>上级补助额度按下达数列支</t>
  </si>
  <si>
    <t>县级行业性专业性调委会工作</t>
  </si>
  <si>
    <r>
      <rPr>
        <sz val="8"/>
        <color theme="1"/>
        <rFont val="Times New Roman"/>
        <charset val="134"/>
      </rPr>
      <t>11</t>
    </r>
    <r>
      <rPr>
        <sz val="8"/>
        <color theme="1"/>
        <rFont val="宋体"/>
        <charset val="134"/>
      </rPr>
      <t>个专调委，每个专调委</t>
    </r>
    <r>
      <rPr>
        <sz val="8"/>
        <color theme="1"/>
        <rFont val="Times New Roman"/>
        <charset val="134"/>
      </rPr>
      <t>5</t>
    </r>
    <r>
      <rPr>
        <sz val="8"/>
        <color theme="1"/>
        <rFont val="宋体"/>
        <charset val="134"/>
      </rPr>
      <t>万</t>
    </r>
  </si>
  <si>
    <t>咸宁市矛盾纠纷调解基金</t>
  </si>
  <si>
    <r>
      <rPr>
        <sz val="8"/>
        <color theme="1"/>
        <rFont val="宋体"/>
        <charset val="134"/>
      </rPr>
      <t>按市政府</t>
    </r>
    <r>
      <rPr>
        <sz val="8"/>
        <color theme="1"/>
        <rFont val="Times New Roman"/>
        <charset val="134"/>
      </rPr>
      <t>2020</t>
    </r>
    <r>
      <rPr>
        <sz val="8"/>
        <color theme="1"/>
        <rFont val="宋体"/>
        <charset val="134"/>
      </rPr>
      <t>年第</t>
    </r>
    <r>
      <rPr>
        <sz val="8"/>
        <color theme="1"/>
        <rFont val="Times New Roman"/>
        <charset val="134"/>
      </rPr>
      <t>12</t>
    </r>
    <r>
      <rPr>
        <sz val="8"/>
        <color theme="1"/>
        <rFont val="宋体"/>
        <charset val="134"/>
      </rPr>
      <t>次常务会议审议通过的《咸宁市人民调解奖补基金管理办法》上解</t>
    </r>
  </si>
  <si>
    <t>法律顾问工作</t>
  </si>
  <si>
    <t>普法宣传</t>
  </si>
  <si>
    <r>
      <rPr>
        <sz val="8"/>
        <color theme="1"/>
        <rFont val="宋体"/>
        <charset val="134"/>
      </rPr>
      <t>从政法转移支付中安排</t>
    </r>
    <r>
      <rPr>
        <sz val="8"/>
        <color theme="1"/>
        <rFont val="Times New Roman"/>
        <charset val="134"/>
      </rPr>
      <t>10</t>
    </r>
    <r>
      <rPr>
        <sz val="8"/>
        <color theme="1"/>
        <rFont val="宋体"/>
        <charset val="134"/>
      </rPr>
      <t>万</t>
    </r>
  </si>
  <si>
    <t>法制办工作</t>
  </si>
  <si>
    <t>全面依法治县工作</t>
  </si>
  <si>
    <r>
      <rPr>
        <sz val="8"/>
        <color theme="1"/>
        <rFont val="宋体"/>
        <charset val="134"/>
      </rPr>
      <t>依法治县办工作经费</t>
    </r>
  </si>
  <si>
    <t>人民调解</t>
  </si>
  <si>
    <t>按上级下达补助额度列支</t>
  </si>
  <si>
    <t>法律援助办案和司法鉴定</t>
  </si>
  <si>
    <t>青少年法治教育基地暨禁毒教育中心建设</t>
  </si>
  <si>
    <t>县人民调解中心暨县法律服务中心建设</t>
  </si>
  <si>
    <t>公共法律服务体系建设</t>
  </si>
  <si>
    <t>21.档案馆</t>
  </si>
  <si>
    <t>档案征集、编研</t>
  </si>
  <si>
    <r>
      <rPr>
        <sz val="8"/>
        <color theme="1"/>
        <rFont val="宋体"/>
        <charset val="134"/>
      </rPr>
      <t>含嘉鱼年鉴编修</t>
    </r>
  </si>
  <si>
    <t>档案信息化建设与维护</t>
  </si>
  <si>
    <t>党史征集、研究与编撰</t>
  </si>
  <si>
    <t>档案抢救和保护、安全管理、查阅利用</t>
  </si>
  <si>
    <t>县档案馆档案宣传</t>
  </si>
  <si>
    <t>22.行政政法股</t>
  </si>
  <si>
    <t>县检察院党风廉政教育基地改建改造</t>
  </si>
  <si>
    <t>二、经建股</t>
  </si>
  <si>
    <t>23.发改局</t>
  </si>
  <si>
    <t>粮食工作经费（粮食历史遗留问题处理）</t>
  </si>
  <si>
    <t>营商环境工作经费</t>
  </si>
  <si>
    <t>政府项目投资前期工作经费</t>
  </si>
  <si>
    <t>节能监察工作经费</t>
  </si>
  <si>
    <t>价格管理工作经费</t>
  </si>
  <si>
    <t>区域发展和经济协作工作经费</t>
  </si>
  <si>
    <t>农业三产融合发展示范园</t>
  </si>
  <si>
    <t>服务业工作经费</t>
  </si>
  <si>
    <t>投资审批前期工作经费</t>
  </si>
  <si>
    <t>24.城管局</t>
  </si>
  <si>
    <t>城考专项</t>
  </si>
  <si>
    <r>
      <rPr>
        <sz val="8"/>
        <color theme="1"/>
        <rFont val="Times New Roman"/>
        <charset val="134"/>
      </rPr>
      <t>2021</t>
    </r>
    <r>
      <rPr>
        <sz val="8"/>
        <color theme="1"/>
        <rFont val="宋体"/>
        <charset val="134"/>
      </rPr>
      <t>年列入</t>
    </r>
  </si>
  <si>
    <t>城市绿化维护费及公园设施维修</t>
  </si>
  <si>
    <t>用于城市绿化、公园等维护，含会议中心维护</t>
  </si>
  <si>
    <t>数字城管运转经费</t>
  </si>
  <si>
    <r>
      <rPr>
        <sz val="8"/>
        <color theme="1"/>
        <rFont val="Times New Roman"/>
        <charset val="134"/>
      </rPr>
      <t>2021</t>
    </r>
    <r>
      <rPr>
        <sz val="8"/>
        <color theme="1"/>
        <rFont val="宋体"/>
        <charset val="134"/>
      </rPr>
      <t>年新增，用于保障数字城管运行</t>
    </r>
  </si>
  <si>
    <t>城管执法长效机制工作经费</t>
  </si>
  <si>
    <t>城管执法工作经费</t>
  </si>
  <si>
    <t>协管劳务性支出</t>
  </si>
  <si>
    <r>
      <rPr>
        <sz val="8"/>
        <color theme="1"/>
        <rFont val="Times New Roman"/>
        <charset val="134"/>
      </rPr>
      <t>70</t>
    </r>
    <r>
      <rPr>
        <sz val="8"/>
        <color theme="1"/>
        <rFont val="宋体"/>
        <charset val="134"/>
      </rPr>
      <t>名聘用人员</t>
    </r>
  </si>
  <si>
    <t>垃圾中转站运行经费</t>
  </si>
  <si>
    <t>垃圾处理场运行经费</t>
  </si>
  <si>
    <t>垃圾处理一体化3P项目支出</t>
  </si>
  <si>
    <t>农村垃圾处理专项经费</t>
  </si>
  <si>
    <t>数字化城管应用升级采购</t>
  </si>
  <si>
    <r>
      <rPr>
        <sz val="8"/>
        <color theme="1"/>
        <rFont val="等线"/>
        <charset val="134"/>
      </rPr>
      <t>已签批</t>
    </r>
    <r>
      <rPr>
        <sz val="8"/>
        <color theme="1"/>
        <rFont val="Times New Roman"/>
        <charset val="134"/>
      </rPr>
      <t>168.88</t>
    </r>
    <r>
      <rPr>
        <sz val="8"/>
        <color theme="1"/>
        <rFont val="等线"/>
        <charset val="134"/>
      </rPr>
      <t>万，需审定签批</t>
    </r>
  </si>
  <si>
    <t>垃圾场渗滤液应急处理</t>
  </si>
  <si>
    <t>25.住建局</t>
  </si>
  <si>
    <t>原建材公司老干部遗留问题专项</t>
  </si>
  <si>
    <t>市政设施维护（文明创建）</t>
  </si>
  <si>
    <t>城区排水泵站运维费</t>
  </si>
  <si>
    <t>乡镇污水处理厂绩效考核第三方费用</t>
  </si>
  <si>
    <t>2022年工程项目发行债券及前期建设费用（水土保持、地勘、设计、可研、初设编制费）</t>
  </si>
  <si>
    <t>全域供水一体化协调经费</t>
  </si>
  <si>
    <t>消防设计审查验收工作经费</t>
  </si>
  <si>
    <t>物业监管及突出问题整治项目经费</t>
  </si>
  <si>
    <t>不动产登记房屋交易管理信息共享平台设备建设</t>
  </si>
  <si>
    <t>老旧小区改造协调经费</t>
  </si>
  <si>
    <t>农房排查鉴定、信息录入整治，建筑工匠培训，擦亮小城镇工作经费</t>
  </si>
  <si>
    <t>县直生活饮水水质监测费</t>
  </si>
  <si>
    <t>潘湾工业园水电路气专项规划费用</t>
  </si>
  <si>
    <t>人民防空方案编修工作经费</t>
  </si>
  <si>
    <t>建筑工地监管及智慧工地</t>
  </si>
  <si>
    <t>人防警报器升级、设备维修、工程维护及宣传培训</t>
  </si>
  <si>
    <t>保障性住房维护、维修及管理费</t>
  </si>
  <si>
    <r>
      <rPr>
        <b/>
        <sz val="8"/>
        <color theme="1"/>
        <rFont val="宋体"/>
        <charset val="134"/>
      </rPr>
      <t>在收取房屋租金中，按收入</t>
    </r>
    <r>
      <rPr>
        <b/>
        <sz val="8"/>
        <color theme="1"/>
        <rFont val="Times New Roman"/>
        <charset val="134"/>
      </rPr>
      <t>85%</t>
    </r>
    <r>
      <rPr>
        <b/>
        <sz val="8"/>
        <color theme="1"/>
        <rFont val="宋体"/>
        <charset val="134"/>
      </rPr>
      <t>安排支出</t>
    </r>
  </si>
  <si>
    <t>人民防空专项规划</t>
  </si>
  <si>
    <t>嘉鱼县“擦亮小城镇”建设美丽城镇项目</t>
  </si>
  <si>
    <r>
      <rPr>
        <sz val="8"/>
        <color theme="1"/>
        <rFont val="等线"/>
        <charset val="134"/>
      </rPr>
      <t>债券资金，（含</t>
    </r>
    <r>
      <rPr>
        <sz val="8"/>
        <color theme="1"/>
        <rFont val="Times New Roman"/>
        <charset val="134"/>
      </rPr>
      <t>2021</t>
    </r>
    <r>
      <rPr>
        <sz val="8"/>
        <color theme="1"/>
        <rFont val="等线"/>
        <charset val="134"/>
      </rPr>
      <t>年未付工程款</t>
    </r>
    <r>
      <rPr>
        <sz val="8"/>
        <color theme="1"/>
        <rFont val="Times New Roman"/>
        <charset val="134"/>
      </rPr>
      <t>3000</t>
    </r>
    <r>
      <rPr>
        <sz val="8"/>
        <color theme="1"/>
        <rFont val="等线"/>
        <charset val="134"/>
      </rPr>
      <t>万，</t>
    </r>
    <r>
      <rPr>
        <sz val="8"/>
        <color theme="1"/>
        <rFont val="Times New Roman"/>
        <charset val="134"/>
      </rPr>
      <t>2022</t>
    </r>
    <r>
      <rPr>
        <sz val="8"/>
        <color theme="1"/>
        <rFont val="等线"/>
        <charset val="134"/>
      </rPr>
      <t>年应付工程款</t>
    </r>
    <r>
      <rPr>
        <sz val="8"/>
        <color theme="1"/>
        <rFont val="Times New Roman"/>
        <charset val="134"/>
      </rPr>
      <t>4000</t>
    </r>
    <r>
      <rPr>
        <sz val="8"/>
        <color theme="1"/>
        <rFont val="等线"/>
        <charset val="134"/>
      </rPr>
      <t>万），需审定签批</t>
    </r>
  </si>
  <si>
    <t>农村道路交叉口安全提升工程</t>
  </si>
  <si>
    <t>农村生活垃圾分类运营费</t>
  </si>
  <si>
    <t>岳公楼电缆10KV入地工程</t>
  </si>
  <si>
    <t>桥梁加固改造升级工程款</t>
  </si>
  <si>
    <t>老城区消防救援站车辆和装备采购</t>
  </si>
  <si>
    <t>潘湾工业园还建房（一期）项目</t>
  </si>
  <si>
    <t>嘉鱼县应急物资储备多功能中心建设项目</t>
  </si>
  <si>
    <t>已需审定签批，发债券安排</t>
  </si>
  <si>
    <t>诗经文旅小镇配套市政道路建设（一期）</t>
  </si>
  <si>
    <t>嘉鱼县城市道路基础设施建设一期EPC项目（嘉鱼大道、三湖大道延伸段、园区四路、樱花幼儿园配套道路、潘湾工业园纵一路、潘湾工业园纵二路、南嘉中学）</t>
  </si>
  <si>
    <t>已审定签批</t>
  </si>
  <si>
    <t>城市设施配套费，按收入实现后的85%安排，明细项目由各单位列部门预算</t>
  </si>
  <si>
    <t>26.交通运输局</t>
  </si>
  <si>
    <t xml:space="preserve">  交通运输局本级</t>
  </si>
  <si>
    <t>城市公交运营补贴</t>
  </si>
  <si>
    <t xml:space="preserve"> </t>
  </si>
  <si>
    <t>渡口码头安装GPS及改造</t>
  </si>
  <si>
    <t>二乔大道路交安提升档升级</t>
  </si>
  <si>
    <t>陶家墩至四邑路面大修工程</t>
  </si>
  <si>
    <t>S359朱砂至白果树村段工程款</t>
  </si>
  <si>
    <t>四邑至花园海路段大修</t>
  </si>
  <si>
    <t>S351官桥至石埠塘村改建工程</t>
  </si>
  <si>
    <t>陆八舒二级公路改建工程</t>
  </si>
  <si>
    <t>陆八舒二级公路施工房屋鉴定评估费</t>
  </si>
  <si>
    <t>陆八舒二级公路房屋施工震裂补偿</t>
  </si>
  <si>
    <t>监理服务费</t>
  </si>
  <si>
    <t>金盛兰路段提档升级</t>
  </si>
  <si>
    <t>金盛兰路口及白果树村刷黑工程</t>
  </si>
  <si>
    <t xml:space="preserve"> 公路管路局</t>
  </si>
  <si>
    <t>国省干线日常维修保养</t>
  </si>
  <si>
    <t>G351台小线高家岭至渡普口中修工程</t>
  </si>
  <si>
    <t>S359石铁线九岭山至高铁镇路面大修工程</t>
  </si>
  <si>
    <t>G351台小线何家畈桥至农业局中修工程</t>
  </si>
  <si>
    <t>陆口大桥维修加固工程</t>
  </si>
  <si>
    <t>安全应急管理</t>
  </si>
  <si>
    <t xml:space="preserve"> 交通运输综合执法大队</t>
  </si>
  <si>
    <t>农村客运发展资金</t>
  </si>
  <si>
    <t>治超经费</t>
  </si>
  <si>
    <t>趸船看护费</t>
  </si>
  <si>
    <t>股室核定，趸般解决，此项目取消</t>
  </si>
  <si>
    <t>服装费</t>
  </si>
  <si>
    <t>水污染防治经经费</t>
  </si>
  <si>
    <t>交通建设项目管理经费</t>
  </si>
  <si>
    <t>生产生活船舶管理及检验</t>
  </si>
  <si>
    <t>嘉鱼港整体规划及环境评价</t>
  </si>
  <si>
    <t>办公楼装修及办公设备购置</t>
  </si>
  <si>
    <t>趸船加固</t>
  </si>
  <si>
    <t>执法大队办公楼维修</t>
  </si>
  <si>
    <t xml:space="preserve"> 嘉鱼县农村公路管理养护所</t>
  </si>
  <si>
    <t>嘉鱼县陆溪镇邱湾村农村公路改造工程</t>
  </si>
  <si>
    <t>环城路修补工程</t>
  </si>
  <si>
    <t>牌牌线加宽工程</t>
  </si>
  <si>
    <t>X035嘉陆线、CP01合新线养护大修工程</t>
  </si>
  <si>
    <t>X040（南门大道）外新线路面刷黑工程</t>
  </si>
  <si>
    <t>嘉鱼县农村公路提档升级工程（牌洲湾镇复阳村）</t>
  </si>
  <si>
    <t>潘湾镇复兴生产队复兴垸水毁道路修复硬化工程</t>
  </si>
  <si>
    <t>罚没收入，按收入实现后的50%安排，明细项目由各单位列部门预算</t>
  </si>
  <si>
    <t>27.嘉鱼县总工会</t>
  </si>
  <si>
    <t>工会经费项目</t>
  </si>
  <si>
    <t>省部级劳模荣誉津贴</t>
  </si>
  <si>
    <t>按核定数列支</t>
  </si>
  <si>
    <t>工会政府购买服务项目</t>
  </si>
  <si>
    <t>28.嘉鱼县自然资源和规划局</t>
  </si>
  <si>
    <t>2022年县规划展示馆维护经费</t>
  </si>
  <si>
    <r>
      <rPr>
        <sz val="8"/>
        <color theme="1"/>
        <rFont val="等线"/>
        <charset val="134"/>
      </rPr>
      <t>设备维护升级，人员工资（讲解员</t>
    </r>
    <r>
      <rPr>
        <sz val="8"/>
        <color theme="1"/>
        <rFont val="Times New Roman"/>
        <charset val="134"/>
      </rPr>
      <t>3</t>
    </r>
    <r>
      <rPr>
        <sz val="8"/>
        <color theme="1"/>
        <rFont val="等线"/>
        <charset val="134"/>
      </rPr>
      <t>人，设备维护员</t>
    </r>
    <r>
      <rPr>
        <sz val="8"/>
        <color theme="1"/>
        <rFont val="Times New Roman"/>
        <charset val="134"/>
      </rPr>
      <t>1</t>
    </r>
    <r>
      <rPr>
        <sz val="8"/>
        <color theme="1"/>
        <rFont val="等线"/>
        <charset val="134"/>
      </rPr>
      <t>人，保安</t>
    </r>
    <r>
      <rPr>
        <sz val="8"/>
        <color theme="1"/>
        <rFont val="Times New Roman"/>
        <charset val="134"/>
      </rPr>
      <t>3</t>
    </r>
    <r>
      <rPr>
        <sz val="8"/>
        <color theme="1"/>
        <rFont val="等线"/>
        <charset val="134"/>
      </rPr>
      <t>人，保洁人员</t>
    </r>
    <r>
      <rPr>
        <sz val="8"/>
        <color theme="1"/>
        <rFont val="Times New Roman"/>
        <charset val="134"/>
      </rPr>
      <t>1</t>
    </r>
    <r>
      <rPr>
        <sz val="8"/>
        <color theme="1"/>
        <rFont val="等线"/>
        <charset val="134"/>
      </rPr>
      <t>人等）。规划展示馆面积</t>
    </r>
    <r>
      <rPr>
        <sz val="8"/>
        <color theme="1"/>
        <rFont val="Times New Roman"/>
        <charset val="134"/>
      </rPr>
      <t>2000</t>
    </r>
    <r>
      <rPr>
        <sz val="8"/>
        <color theme="1"/>
        <rFont val="等线"/>
        <charset val="134"/>
      </rPr>
      <t>平方米</t>
    </r>
  </si>
  <si>
    <t>土地收储业务费</t>
  </si>
  <si>
    <r>
      <rPr>
        <sz val="8"/>
        <color theme="1"/>
        <rFont val="等线"/>
        <charset val="134"/>
      </rPr>
      <t>承担全县土地收回、收购、储备、开发、集体土地统征等方面工作</t>
    </r>
  </si>
  <si>
    <t>不动产信息平台维护费</t>
  </si>
  <si>
    <r>
      <rPr>
        <sz val="8"/>
        <color theme="1"/>
        <rFont val="Times New Roman"/>
        <charset val="134"/>
      </rPr>
      <t>2021</t>
    </r>
    <r>
      <rPr>
        <sz val="8"/>
        <color theme="1"/>
        <rFont val="等线"/>
        <charset val="134"/>
      </rPr>
      <t>年财政预算安排</t>
    </r>
    <r>
      <rPr>
        <sz val="8"/>
        <color theme="1"/>
        <rFont val="Times New Roman"/>
        <charset val="134"/>
      </rPr>
      <t>15</t>
    </r>
    <r>
      <rPr>
        <sz val="8"/>
        <color theme="1"/>
        <rFont val="等线"/>
        <charset val="134"/>
      </rPr>
      <t>万元。登记系统运维</t>
    </r>
    <r>
      <rPr>
        <sz val="8"/>
        <color theme="1"/>
        <rFont val="Times New Roman"/>
        <charset val="134"/>
      </rPr>
      <t>15</t>
    </r>
    <r>
      <rPr>
        <sz val="8"/>
        <color theme="1"/>
        <rFont val="等线"/>
        <charset val="134"/>
      </rPr>
      <t>万元；原地籍发证系统运维</t>
    </r>
    <r>
      <rPr>
        <sz val="8"/>
        <color theme="1"/>
        <rFont val="Times New Roman"/>
        <charset val="134"/>
      </rPr>
      <t>1.5</t>
    </r>
    <r>
      <rPr>
        <sz val="8"/>
        <color theme="1"/>
        <rFont val="等线"/>
        <charset val="134"/>
      </rPr>
      <t>万元；登记保险</t>
    </r>
    <r>
      <rPr>
        <sz val="8"/>
        <color theme="1"/>
        <rFont val="Times New Roman"/>
        <charset val="134"/>
      </rPr>
      <t>4</t>
    </r>
    <r>
      <rPr>
        <sz val="8"/>
        <color theme="1"/>
        <rFont val="等线"/>
        <charset val="134"/>
      </rPr>
      <t>万元，其他维修购置等</t>
    </r>
    <r>
      <rPr>
        <sz val="8"/>
        <color theme="1"/>
        <rFont val="Times New Roman"/>
        <charset val="134"/>
      </rPr>
      <t>9.5</t>
    </r>
    <r>
      <rPr>
        <sz val="8"/>
        <color theme="1"/>
        <rFont val="等线"/>
        <charset val="134"/>
      </rPr>
      <t>万元。</t>
    </r>
  </si>
  <si>
    <t>土地征收社会稳定风险评估工作</t>
  </si>
  <si>
    <t>需审定签批，</t>
  </si>
  <si>
    <t>不动产登记系统互联互通对接及升级改造项目</t>
  </si>
  <si>
    <t>不动产登记中心信息化二期项目</t>
  </si>
  <si>
    <t>2020年和2021年全县国土变更调查
工作</t>
  </si>
  <si>
    <t>全县自然资源统一确权登记</t>
  </si>
  <si>
    <t>嘉鱼县矿产资源规划（2021-2025年）编制工作</t>
  </si>
  <si>
    <t>嘉鱼县官桥镇阳光大道不稳定斜坡防治工程</t>
  </si>
  <si>
    <t>嘉鱼县国土空间规划编制工作经费</t>
  </si>
  <si>
    <t>嘉鱼县2021年村庄规划编制工作</t>
  </si>
  <si>
    <t>过渡期编制项目落地规划实施方案项目经费</t>
  </si>
  <si>
    <t>城市体检评估项目</t>
  </si>
  <si>
    <t>嘉鱼县主城区实景三维模型制作项目</t>
  </si>
  <si>
    <t>嘉鱼县时空大数据分中心项目</t>
  </si>
  <si>
    <t>罚没收入按50%，事业收入按85%</t>
  </si>
  <si>
    <t>29.林业局</t>
  </si>
  <si>
    <t>“林长制”工作经费</t>
  </si>
  <si>
    <t>林业贷款贴息项目</t>
  </si>
  <si>
    <t>按核额度列支</t>
  </si>
  <si>
    <t>森林防火项目</t>
  </si>
  <si>
    <t>并入应急管理局</t>
  </si>
  <si>
    <t>30.嘉鱼县公共资源交易中心</t>
  </si>
  <si>
    <t>交易平台运行维护费</t>
  </si>
  <si>
    <t>政府集中采购评审专家劳务费</t>
  </si>
  <si>
    <t>31.应急管理局</t>
  </si>
  <si>
    <t>应急演练</t>
  </si>
  <si>
    <t>常年项目</t>
  </si>
  <si>
    <t>嘉安仓库租金</t>
  </si>
  <si>
    <t>云广播租赁费</t>
  </si>
  <si>
    <t>需核定</t>
  </si>
  <si>
    <t>县级应急救灾准备金</t>
  </si>
  <si>
    <t>防灾减灾</t>
  </si>
  <si>
    <t>基层应急队伍建设</t>
  </si>
  <si>
    <t>森林防火防治工作经费</t>
  </si>
  <si>
    <t>安全生产综合监督监管专项经费</t>
  </si>
  <si>
    <t>全国第一次自然灾害综合风险普查</t>
  </si>
  <si>
    <t>防汛调拨物资结算资金</t>
  </si>
  <si>
    <t>32.湖北嘉鱼珍湖国家湿地公园管理中心</t>
  </si>
  <si>
    <t>湿地公园环境监测管护经费</t>
  </si>
  <si>
    <t>湿地保护</t>
  </si>
  <si>
    <t>33.经建股</t>
  </si>
  <si>
    <t>水污染防治经费</t>
  </si>
  <si>
    <r>
      <rPr>
        <sz val="8"/>
        <color theme="1"/>
        <rFont val="等线"/>
        <charset val="134"/>
      </rPr>
      <t>咸财环函</t>
    </r>
    <r>
      <rPr>
        <sz val="8"/>
        <color theme="1"/>
        <rFont val="Times New Roman"/>
        <charset val="134"/>
      </rPr>
      <t>[2020]155</t>
    </r>
    <r>
      <rPr>
        <sz val="8"/>
        <color theme="1"/>
        <rFont val="等线"/>
        <charset val="134"/>
      </rPr>
      <t>号咸财环函</t>
    </r>
    <r>
      <rPr>
        <sz val="8"/>
        <color theme="1"/>
        <rFont val="Times New Roman"/>
        <charset val="134"/>
      </rPr>
      <t>[2020]55</t>
    </r>
    <r>
      <rPr>
        <sz val="8"/>
        <color theme="1"/>
        <rFont val="等线"/>
        <charset val="134"/>
      </rPr>
      <t>号</t>
    </r>
    <r>
      <rPr>
        <sz val="8"/>
        <color theme="1"/>
        <rFont val="Times New Roman"/>
        <charset val="134"/>
      </rPr>
      <t>21</t>
    </r>
    <r>
      <rPr>
        <sz val="8"/>
        <color theme="1"/>
        <rFont val="等线"/>
        <charset val="134"/>
      </rPr>
      <t>个湖泊入湖排口清查排查</t>
    </r>
    <r>
      <rPr>
        <sz val="8"/>
        <color theme="1"/>
        <rFont val="Times New Roman"/>
        <charset val="134"/>
      </rPr>
      <t>300</t>
    </r>
    <r>
      <rPr>
        <sz val="8"/>
        <color theme="1"/>
        <rFont val="等线"/>
        <charset val="134"/>
      </rPr>
      <t>万元，需签批</t>
    </r>
  </si>
  <si>
    <t>挥发性有机物专项调查项目</t>
  </si>
  <si>
    <r>
      <rPr>
        <sz val="8"/>
        <color theme="1"/>
        <rFont val="等线"/>
        <charset val="134"/>
      </rPr>
      <t>鄂财环发</t>
    </r>
    <r>
      <rPr>
        <sz val="8"/>
        <color theme="1"/>
        <rFont val="Times New Roman"/>
        <charset val="134"/>
      </rPr>
      <t>[2021]31</t>
    </r>
    <r>
      <rPr>
        <sz val="8"/>
        <color theme="1"/>
        <rFont val="等线"/>
        <charset val="134"/>
      </rPr>
      <t>号，需签批</t>
    </r>
  </si>
  <si>
    <t>农村环境综合整治</t>
  </si>
  <si>
    <r>
      <rPr>
        <sz val="8"/>
        <color theme="1"/>
        <rFont val="等线"/>
        <charset val="134"/>
      </rPr>
      <t>鄂财环发</t>
    </r>
    <r>
      <rPr>
        <sz val="8"/>
        <color theme="1"/>
        <rFont val="Times New Roman"/>
        <charset val="134"/>
      </rPr>
      <t>[2021]25</t>
    </r>
    <r>
      <rPr>
        <sz val="8"/>
        <color theme="1"/>
        <rFont val="等线"/>
        <charset val="134"/>
      </rPr>
      <t>号、鄂财环发</t>
    </r>
    <r>
      <rPr>
        <sz val="8"/>
        <color theme="1"/>
        <rFont val="Times New Roman"/>
        <charset val="134"/>
      </rPr>
      <t>[2021]26</t>
    </r>
    <r>
      <rPr>
        <sz val="8"/>
        <color theme="1"/>
        <rFont val="等线"/>
        <charset val="134"/>
      </rPr>
      <t>号，省级专项资金的配套资金</t>
    </r>
    <r>
      <rPr>
        <sz val="8"/>
        <color theme="1"/>
        <rFont val="Times New Roman"/>
        <charset val="134"/>
      </rPr>
      <t>53.8</t>
    </r>
    <r>
      <rPr>
        <sz val="8"/>
        <color theme="1"/>
        <rFont val="等线"/>
        <charset val="134"/>
      </rPr>
      <t>万元，用于征收青苗补偿，印山村、藕塘村、花园村开展农村生活污水环境治理</t>
    </r>
    <r>
      <rPr>
        <sz val="8"/>
        <color theme="1"/>
        <rFont val="Times New Roman"/>
        <charset val="134"/>
      </rPr>
      <t>180</t>
    </r>
    <r>
      <rPr>
        <sz val="8"/>
        <color theme="1"/>
        <rFont val="等线"/>
        <charset val="134"/>
      </rPr>
      <t>万元。需签批</t>
    </r>
  </si>
  <si>
    <t>第二轮粮食轮换贷款利息</t>
  </si>
  <si>
    <t>大气污染防治资金</t>
  </si>
  <si>
    <r>
      <rPr>
        <sz val="8"/>
        <color theme="1"/>
        <rFont val="等线"/>
        <charset val="134"/>
      </rPr>
      <t>嘉鱼县碳达峰行动方案编制项目</t>
    </r>
    <r>
      <rPr>
        <sz val="8"/>
        <color theme="1"/>
        <rFont val="Times New Roman"/>
        <charset val="134"/>
      </rPr>
      <t>57.09</t>
    </r>
    <r>
      <rPr>
        <sz val="8"/>
        <color theme="1"/>
        <rFont val="等线"/>
        <charset val="134"/>
      </rPr>
      <t>万元</t>
    </r>
    <r>
      <rPr>
        <sz val="8"/>
        <color theme="1"/>
        <rFont val="Times New Roman"/>
        <charset val="134"/>
      </rPr>
      <t>,</t>
    </r>
    <r>
      <rPr>
        <sz val="8"/>
        <color theme="1"/>
        <rFont val="等线"/>
        <charset val="134"/>
      </rPr>
      <t>需签批</t>
    </r>
  </si>
  <si>
    <t>生态环境规划、方案、预案编制</t>
  </si>
  <si>
    <r>
      <rPr>
        <sz val="8"/>
        <color theme="1"/>
        <rFont val="等线"/>
        <charset val="134"/>
      </rPr>
      <t>编制嘉鱼县工业固体废特污染环境防治工作规划，编制嘉鱼县畜禽养殖污染防治专项规划共计</t>
    </r>
    <r>
      <rPr>
        <sz val="8"/>
        <color theme="1"/>
        <rFont val="Times New Roman"/>
        <charset val="134"/>
      </rPr>
      <t>110</t>
    </r>
    <r>
      <rPr>
        <sz val="8"/>
        <color theme="1"/>
        <rFont val="等线"/>
        <charset val="134"/>
      </rPr>
      <t>万元，需签批</t>
    </r>
  </si>
  <si>
    <t>三、社保股</t>
  </si>
  <si>
    <t>需签批</t>
  </si>
  <si>
    <t>34.人力资源和社会保障局</t>
  </si>
  <si>
    <t>就业创业专项</t>
  </si>
  <si>
    <r>
      <rPr>
        <sz val="8"/>
        <rFont val="Times New Roman"/>
        <charset val="134"/>
      </rPr>
      <t>2023</t>
    </r>
    <r>
      <rPr>
        <sz val="8"/>
        <rFont val="等线"/>
        <charset val="134"/>
      </rPr>
      <t>年符合就业困难人员社保补贴</t>
    </r>
    <r>
      <rPr>
        <sz val="8"/>
        <rFont val="Times New Roman"/>
        <charset val="134"/>
      </rPr>
      <t>4050</t>
    </r>
    <r>
      <rPr>
        <sz val="8"/>
        <rFont val="等线"/>
        <charset val="134"/>
      </rPr>
      <t>政策政策人员约</t>
    </r>
    <r>
      <rPr>
        <sz val="8"/>
        <rFont val="Times New Roman"/>
        <charset val="134"/>
      </rPr>
      <t>4000</t>
    </r>
    <r>
      <rPr>
        <sz val="8"/>
        <rFont val="等线"/>
        <charset val="134"/>
      </rPr>
      <t>人</t>
    </r>
    <r>
      <rPr>
        <sz val="8"/>
        <rFont val="Times New Roman"/>
        <charset val="134"/>
      </rPr>
      <t>*3225</t>
    </r>
    <r>
      <rPr>
        <sz val="8"/>
        <rFont val="等线"/>
        <charset val="134"/>
      </rPr>
      <t>元</t>
    </r>
    <r>
      <rPr>
        <sz val="8"/>
        <rFont val="Times New Roman"/>
        <charset val="134"/>
      </rPr>
      <t>=1300</t>
    </r>
    <r>
      <rPr>
        <sz val="8"/>
        <rFont val="等线"/>
        <charset val="134"/>
      </rPr>
      <t>万；高校毕业生、企业吸纳困难人员、公益性人员社保和岗位补贴预算约</t>
    </r>
    <r>
      <rPr>
        <sz val="8"/>
        <rFont val="Times New Roman"/>
        <charset val="134"/>
      </rPr>
      <t>864</t>
    </r>
    <r>
      <rPr>
        <sz val="8"/>
        <rFont val="等线"/>
        <charset val="134"/>
      </rPr>
      <t>人补贴</t>
    </r>
    <r>
      <rPr>
        <sz val="8"/>
        <rFont val="Times New Roman"/>
        <charset val="134"/>
      </rPr>
      <t>1500</t>
    </r>
    <r>
      <rPr>
        <sz val="8"/>
        <rFont val="等线"/>
        <charset val="134"/>
      </rPr>
      <t>万元；就业创业服务对象</t>
    </r>
    <r>
      <rPr>
        <sz val="8"/>
        <rFont val="Times New Roman"/>
        <charset val="134"/>
      </rPr>
      <t>1600</t>
    </r>
    <r>
      <rPr>
        <sz val="8"/>
        <rFont val="等线"/>
        <charset val="134"/>
      </rPr>
      <t>人次补贴</t>
    </r>
    <r>
      <rPr>
        <sz val="8"/>
        <rFont val="Times New Roman"/>
        <charset val="134"/>
      </rPr>
      <t>350</t>
    </r>
    <r>
      <rPr>
        <sz val="8"/>
        <rFont val="等线"/>
        <charset val="134"/>
      </rPr>
      <t>万元；培训补贴预算</t>
    </r>
    <r>
      <rPr>
        <sz val="8"/>
        <rFont val="Times New Roman"/>
        <charset val="134"/>
      </rPr>
      <t>1600</t>
    </r>
    <r>
      <rPr>
        <sz val="8"/>
        <rFont val="等线"/>
        <charset val="134"/>
      </rPr>
      <t>人次补贴</t>
    </r>
    <r>
      <rPr>
        <sz val="8"/>
        <rFont val="Times New Roman"/>
        <charset val="134"/>
      </rPr>
      <t>300</t>
    </r>
    <r>
      <rPr>
        <sz val="8"/>
        <rFont val="等线"/>
        <charset val="134"/>
      </rPr>
      <t>万元；大学生实习实训补贴</t>
    </r>
    <r>
      <rPr>
        <sz val="8"/>
        <rFont val="Times New Roman"/>
        <charset val="134"/>
      </rPr>
      <t>800</t>
    </r>
    <r>
      <rPr>
        <sz val="8"/>
        <rFont val="等线"/>
        <charset val="134"/>
      </rPr>
      <t>人次支出</t>
    </r>
    <r>
      <rPr>
        <sz val="8"/>
        <rFont val="Times New Roman"/>
        <charset val="134"/>
      </rPr>
      <t>150</t>
    </r>
    <r>
      <rPr>
        <sz val="8"/>
        <rFont val="等线"/>
        <charset val="134"/>
      </rPr>
      <t>万元，</t>
    </r>
    <r>
      <rPr>
        <sz val="8"/>
        <rFont val="Times New Roman"/>
        <charset val="134"/>
      </rPr>
      <t>2023</t>
    </r>
    <r>
      <rPr>
        <sz val="8"/>
        <rFont val="等线"/>
        <charset val="134"/>
      </rPr>
      <t>年预算支出</t>
    </r>
    <r>
      <rPr>
        <sz val="8"/>
        <rFont val="Times New Roman"/>
        <charset val="134"/>
      </rPr>
      <t>3600</t>
    </r>
    <r>
      <rPr>
        <sz val="8"/>
        <rFont val="等线"/>
        <charset val="134"/>
      </rPr>
      <t>万，上级预计补助</t>
    </r>
    <r>
      <rPr>
        <sz val="8"/>
        <rFont val="Times New Roman"/>
        <charset val="134"/>
      </rPr>
      <t>2700</t>
    </r>
    <r>
      <rPr>
        <sz val="8"/>
        <rFont val="等线"/>
        <charset val="134"/>
      </rPr>
      <t>万，县级预算。</t>
    </r>
  </si>
  <si>
    <t>城乡居民养老保险县级补助</t>
  </si>
  <si>
    <t>2022年城乡居保提标到每人每月115元，2023年缴费补助：缴费人员54000人*16.75元=90万元；丧葬费1600人*1380元=220万；缴费年限补助基础养老金24600人350万（按缴费每满一年每月增2元养老金）；2022退休养老金提标补助52324*11元*12月=700万；地方配套总计1360万元。</t>
  </si>
  <si>
    <t>三支一扶人员生活补贴</t>
  </si>
  <si>
    <t>2022年三支一扶人员（动态）37人总支出约290万元（生活、安家、考核补助人均8万元），预计2023年上级补助160万元；县级需安排补助130万元。</t>
  </si>
  <si>
    <t>嘉棉、头墩农场教师绩效工资和劳模补贴</t>
  </si>
  <si>
    <r>
      <rPr>
        <sz val="8"/>
        <rFont val="等线"/>
        <charset val="134"/>
      </rPr>
      <t>原嘉棉教师</t>
    </r>
    <r>
      <rPr>
        <sz val="8"/>
        <rFont val="Times New Roman"/>
        <charset val="134"/>
      </rPr>
      <t>24</t>
    </r>
    <r>
      <rPr>
        <sz val="8"/>
        <rFont val="等线"/>
        <charset val="134"/>
      </rPr>
      <t>人</t>
    </r>
    <r>
      <rPr>
        <sz val="8"/>
        <rFont val="Times New Roman"/>
        <charset val="134"/>
      </rPr>
      <t>33.97</t>
    </r>
    <r>
      <rPr>
        <sz val="8"/>
        <rFont val="宋体"/>
        <charset val="134"/>
      </rPr>
      <t>万</t>
    </r>
    <r>
      <rPr>
        <sz val="8"/>
        <rFont val="等线"/>
        <charset val="134"/>
      </rPr>
      <t>元，头墩农村老师</t>
    </r>
    <r>
      <rPr>
        <sz val="8"/>
        <rFont val="Times New Roman"/>
        <charset val="134"/>
      </rPr>
      <t>10</t>
    </r>
    <r>
      <rPr>
        <sz val="8"/>
        <rFont val="等线"/>
        <charset val="134"/>
      </rPr>
      <t>人</t>
    </r>
    <r>
      <rPr>
        <sz val="8"/>
        <rFont val="Times New Roman"/>
        <charset val="134"/>
      </rPr>
      <t>55.6</t>
    </r>
    <r>
      <rPr>
        <sz val="8"/>
        <rFont val="宋体"/>
        <charset val="134"/>
      </rPr>
      <t>万</t>
    </r>
    <r>
      <rPr>
        <sz val="8"/>
        <rFont val="等线"/>
        <charset val="134"/>
      </rPr>
      <t>元，合计</t>
    </r>
    <r>
      <rPr>
        <sz val="8"/>
        <rFont val="Times New Roman"/>
        <charset val="134"/>
      </rPr>
      <t>89.57</t>
    </r>
    <r>
      <rPr>
        <sz val="8"/>
        <rFont val="等线"/>
        <charset val="134"/>
      </rPr>
      <t>元</t>
    </r>
  </si>
  <si>
    <t>企业军转干部生活补助</t>
  </si>
  <si>
    <r>
      <rPr>
        <sz val="8"/>
        <rFont val="等线"/>
        <charset val="134"/>
      </rPr>
      <t>我县军转干部</t>
    </r>
    <r>
      <rPr>
        <sz val="8"/>
        <rFont val="Times New Roman"/>
        <charset val="134"/>
      </rPr>
      <t>33</t>
    </r>
    <r>
      <rPr>
        <sz val="8"/>
        <rFont val="等线"/>
        <charset val="134"/>
      </rPr>
      <t>人年需负担生活补助80万元，省补助</t>
    </r>
    <r>
      <rPr>
        <sz val="8"/>
        <rFont val="Times New Roman"/>
        <charset val="134"/>
      </rPr>
      <t>20</t>
    </r>
    <r>
      <rPr>
        <sz val="8"/>
        <rFont val="等线"/>
        <charset val="134"/>
      </rPr>
      <t>万元，县负担6</t>
    </r>
    <r>
      <rPr>
        <sz val="8"/>
        <rFont val="Times New Roman"/>
        <charset val="134"/>
      </rPr>
      <t>0</t>
    </r>
    <r>
      <rPr>
        <sz val="8"/>
        <rFont val="等线"/>
        <charset val="134"/>
      </rPr>
      <t>万元。</t>
    </r>
  </si>
  <si>
    <t>机关事业单位养老保险县级财政补助</t>
  </si>
  <si>
    <r>
      <rPr>
        <sz val="8"/>
        <rFont val="Times New Roman"/>
        <charset val="134"/>
      </rPr>
      <t xml:space="preserve"> 2023</t>
    </r>
    <r>
      <rPr>
        <sz val="8"/>
        <rFont val="宋体"/>
        <charset val="134"/>
      </rPr>
      <t>年机关事业单位养老保险预算缴费收入约</t>
    </r>
    <r>
      <rPr>
        <sz val="8"/>
        <rFont val="Times New Roman"/>
        <charset val="134"/>
      </rPr>
      <t>7127</t>
    </r>
    <r>
      <rPr>
        <sz val="8"/>
        <rFont val="宋体"/>
        <charset val="134"/>
      </rPr>
      <t>人</t>
    </r>
    <r>
      <rPr>
        <sz val="8"/>
        <rFont val="Times New Roman"/>
        <charset val="134"/>
      </rPr>
      <t>*1670</t>
    </r>
    <r>
      <rPr>
        <sz val="8"/>
        <rFont val="宋体"/>
        <charset val="134"/>
      </rPr>
      <t>元</t>
    </r>
    <r>
      <rPr>
        <sz val="8"/>
        <rFont val="Times New Roman"/>
        <charset val="134"/>
      </rPr>
      <t>*12=14000</t>
    </r>
    <r>
      <rPr>
        <sz val="8"/>
        <rFont val="宋体"/>
        <charset val="134"/>
      </rPr>
      <t>万元，上级补助</t>
    </r>
    <r>
      <rPr>
        <sz val="8"/>
        <rFont val="Times New Roman"/>
        <charset val="134"/>
      </rPr>
      <t>2000</t>
    </r>
    <r>
      <rPr>
        <sz val="8"/>
        <rFont val="宋体"/>
        <charset val="134"/>
      </rPr>
      <t>万元。</t>
    </r>
    <r>
      <rPr>
        <sz val="8"/>
        <rFont val="Times New Roman"/>
        <charset val="134"/>
      </rPr>
      <t>2022</t>
    </r>
    <r>
      <rPr>
        <sz val="8"/>
        <rFont val="宋体"/>
        <charset val="134"/>
      </rPr>
      <t>年退休待遇支出为</t>
    </r>
    <r>
      <rPr>
        <sz val="8"/>
        <rFont val="Times New Roman"/>
        <charset val="134"/>
      </rPr>
      <t>4657</t>
    </r>
    <r>
      <rPr>
        <sz val="8"/>
        <rFont val="宋体"/>
        <charset val="134"/>
      </rPr>
      <t>人</t>
    </r>
    <r>
      <rPr>
        <sz val="8"/>
        <rFont val="Times New Roman"/>
        <charset val="134"/>
      </rPr>
      <t>*5210</t>
    </r>
    <r>
      <rPr>
        <sz val="8"/>
        <rFont val="宋体"/>
        <charset val="134"/>
      </rPr>
      <t>元</t>
    </r>
    <r>
      <rPr>
        <sz val="8"/>
        <rFont val="Times New Roman"/>
        <charset val="134"/>
      </rPr>
      <t>*12=29000</t>
    </r>
    <r>
      <rPr>
        <sz val="8"/>
        <rFont val="宋体"/>
        <charset val="134"/>
      </rPr>
      <t>万元。收支缺口</t>
    </r>
    <r>
      <rPr>
        <sz val="8"/>
        <rFont val="Times New Roman"/>
        <charset val="134"/>
      </rPr>
      <t>13000</t>
    </r>
    <r>
      <rPr>
        <sz val="8"/>
        <rFont val="宋体"/>
        <charset val="134"/>
      </rPr>
      <t>万元。建议签批</t>
    </r>
  </si>
  <si>
    <t>（老机保转企）2022年嘉鱼县“老机保”改革后退休人员（中人）代发改革性补贴预算</t>
  </si>
  <si>
    <t>　（老机保转企）2023年嘉鱼县“老机保”改革后退休人员（中人）共计144人，需发放改革性补贴420108元。</t>
  </si>
  <si>
    <t>（老机保转企）2022年按政策享受独生子女费</t>
  </si>
  <si>
    <t>（老机保转企）2023年按政策享受独生子女费的名单共19人，共计需发放228000元</t>
  </si>
  <si>
    <t>社会保障工作运转经费</t>
  </si>
  <si>
    <r>
      <rPr>
        <sz val="8"/>
        <rFont val="等线"/>
        <charset val="134"/>
      </rPr>
      <t>社会保障工作运转经费，</t>
    </r>
    <r>
      <rPr>
        <sz val="8"/>
        <rFont val="Times New Roman"/>
        <charset val="134"/>
      </rPr>
      <t>2021</t>
    </r>
    <r>
      <rPr>
        <sz val="8"/>
        <rFont val="等线"/>
        <charset val="134"/>
      </rPr>
      <t>年</t>
    </r>
    <r>
      <rPr>
        <sz val="8"/>
        <rFont val="Times New Roman"/>
        <charset val="134"/>
      </rPr>
      <t>112</t>
    </r>
    <r>
      <rPr>
        <sz val="8"/>
        <rFont val="等线"/>
        <charset val="134"/>
      </rPr>
      <t>人。</t>
    </r>
  </si>
  <si>
    <t>事业单位招聘考试经费</t>
  </si>
  <si>
    <t>事业单位招考笔试面试考务工作经费，需签批</t>
  </si>
  <si>
    <t>35.嘉鱼县民政局</t>
  </si>
  <si>
    <t>城镇低保专项</t>
  </si>
  <si>
    <r>
      <rPr>
        <sz val="8"/>
        <rFont val="Times New Roman"/>
        <charset val="134"/>
      </rPr>
      <t>2022</t>
    </r>
    <r>
      <rPr>
        <sz val="8"/>
        <rFont val="等线"/>
        <charset val="134"/>
      </rPr>
      <t>年底城镇低保人数</t>
    </r>
    <r>
      <rPr>
        <sz val="8"/>
        <rFont val="Times New Roman"/>
        <charset val="134"/>
      </rPr>
      <t>2500</t>
    </r>
    <r>
      <rPr>
        <sz val="8"/>
        <rFont val="等线"/>
        <charset val="134"/>
      </rPr>
      <t>人，测算</t>
    </r>
    <r>
      <rPr>
        <sz val="8"/>
        <rFont val="Times New Roman"/>
        <charset val="134"/>
      </rPr>
      <t>2023</t>
    </r>
    <r>
      <rPr>
        <sz val="8"/>
        <rFont val="等线"/>
        <charset val="134"/>
      </rPr>
      <t>发</t>
    </r>
    <r>
      <rPr>
        <sz val="8"/>
        <rFont val="Times New Roman"/>
        <charset val="134"/>
      </rPr>
      <t>13</t>
    </r>
    <r>
      <rPr>
        <sz val="8"/>
        <rFont val="等线"/>
        <charset val="134"/>
      </rPr>
      <t>个月低保及慰问金：</t>
    </r>
    <r>
      <rPr>
        <sz val="8"/>
        <rFont val="Times New Roman"/>
        <charset val="134"/>
      </rPr>
      <t>2500</t>
    </r>
    <r>
      <rPr>
        <sz val="8"/>
        <rFont val="等线"/>
        <charset val="134"/>
      </rPr>
      <t>人</t>
    </r>
    <r>
      <rPr>
        <sz val="8"/>
        <rFont val="Times New Roman"/>
        <charset val="134"/>
      </rPr>
      <t>*13</t>
    </r>
    <r>
      <rPr>
        <sz val="8"/>
        <rFont val="等线"/>
        <charset val="134"/>
      </rPr>
      <t>个月</t>
    </r>
    <r>
      <rPr>
        <sz val="8"/>
        <rFont val="Times New Roman"/>
        <charset val="134"/>
      </rPr>
      <t>*380</t>
    </r>
    <r>
      <rPr>
        <sz val="8"/>
        <rFont val="等线"/>
        <charset val="134"/>
      </rPr>
      <t>元</t>
    </r>
    <r>
      <rPr>
        <sz val="8"/>
        <rFont val="Times New Roman"/>
        <charset val="134"/>
      </rPr>
      <t>/</t>
    </r>
    <r>
      <rPr>
        <sz val="8"/>
        <rFont val="等线"/>
        <charset val="134"/>
      </rPr>
      <t>月</t>
    </r>
    <r>
      <rPr>
        <sz val="8"/>
        <rFont val="Times New Roman"/>
        <charset val="134"/>
      </rPr>
      <t>=1235</t>
    </r>
    <r>
      <rPr>
        <sz val="8"/>
        <rFont val="等线"/>
        <charset val="134"/>
      </rPr>
      <t>万元，物价补贴：</t>
    </r>
    <r>
      <rPr>
        <sz val="8"/>
        <rFont val="Times New Roman"/>
        <charset val="134"/>
      </rPr>
      <t>2800</t>
    </r>
    <r>
      <rPr>
        <sz val="8"/>
        <rFont val="等线"/>
        <charset val="134"/>
      </rPr>
      <t>人</t>
    </r>
    <r>
      <rPr>
        <sz val="8"/>
        <rFont val="Times New Roman"/>
        <charset val="134"/>
      </rPr>
      <t>*12</t>
    </r>
    <r>
      <rPr>
        <sz val="8"/>
        <rFont val="等线"/>
        <charset val="134"/>
      </rPr>
      <t>个月</t>
    </r>
    <r>
      <rPr>
        <sz val="8"/>
        <rFont val="Times New Roman"/>
        <charset val="134"/>
      </rPr>
      <t>*</t>
    </r>
    <r>
      <rPr>
        <sz val="8"/>
        <rFont val="等线"/>
        <charset val="134"/>
      </rPr>
      <t>均</t>
    </r>
    <r>
      <rPr>
        <sz val="8"/>
        <rFont val="Times New Roman"/>
        <charset val="134"/>
      </rPr>
      <t>58</t>
    </r>
    <r>
      <rPr>
        <sz val="8"/>
        <rFont val="等线"/>
        <charset val="134"/>
      </rPr>
      <t>元</t>
    </r>
    <r>
      <rPr>
        <sz val="8"/>
        <rFont val="Times New Roman"/>
        <charset val="134"/>
      </rPr>
      <t>/</t>
    </r>
    <r>
      <rPr>
        <sz val="8"/>
        <rFont val="等线"/>
        <charset val="134"/>
      </rPr>
      <t>月</t>
    </r>
    <r>
      <rPr>
        <sz val="8"/>
        <rFont val="Times New Roman"/>
        <charset val="134"/>
      </rPr>
      <t>=195</t>
    </r>
    <r>
      <rPr>
        <sz val="8"/>
        <rFont val="等线"/>
        <charset val="134"/>
      </rPr>
      <t>万元，城乡低保运行120万元。总计：</t>
    </r>
    <r>
      <rPr>
        <sz val="8"/>
        <rFont val="Times New Roman"/>
        <charset val="134"/>
      </rPr>
      <t>2023</t>
    </r>
    <r>
      <rPr>
        <sz val="8"/>
        <rFont val="等线"/>
        <charset val="134"/>
      </rPr>
      <t>年支出</t>
    </r>
    <r>
      <rPr>
        <sz val="8"/>
        <rFont val="Times New Roman"/>
        <charset val="134"/>
      </rPr>
      <t>1550</t>
    </r>
    <r>
      <rPr>
        <sz val="8"/>
        <rFont val="等线"/>
        <charset val="134"/>
      </rPr>
      <t>万元，</t>
    </r>
    <r>
      <rPr>
        <sz val="8"/>
        <rFont val="Times New Roman"/>
        <charset val="134"/>
      </rPr>
      <t xml:space="preserve"> </t>
    </r>
    <r>
      <rPr>
        <sz val="8"/>
        <rFont val="宋体"/>
        <charset val="134"/>
      </rPr>
      <t>预计</t>
    </r>
    <r>
      <rPr>
        <sz val="8"/>
        <rFont val="Times New Roman"/>
        <charset val="134"/>
      </rPr>
      <t>2023</t>
    </r>
    <r>
      <rPr>
        <sz val="8"/>
        <rFont val="等线"/>
        <charset val="134"/>
      </rPr>
      <t>年中央和省级预计下达城镇低保资金</t>
    </r>
    <r>
      <rPr>
        <sz val="8"/>
        <rFont val="Times New Roman"/>
        <charset val="134"/>
      </rPr>
      <t>900</t>
    </r>
    <r>
      <rPr>
        <sz val="8"/>
        <rFont val="等线"/>
        <charset val="134"/>
      </rPr>
      <t>万元，县本级财政预算保障为</t>
    </r>
    <r>
      <rPr>
        <sz val="8"/>
        <rFont val="Times New Roman"/>
        <charset val="134"/>
      </rPr>
      <t>650</t>
    </r>
    <r>
      <rPr>
        <sz val="8"/>
        <rFont val="等线"/>
        <charset val="134"/>
      </rPr>
      <t>万元。</t>
    </r>
  </si>
  <si>
    <t>农村低保专项</t>
  </si>
  <si>
    <r>
      <rPr>
        <sz val="8"/>
        <rFont val="Times New Roman"/>
        <charset val="134"/>
      </rPr>
      <t>2022</t>
    </r>
    <r>
      <rPr>
        <sz val="8"/>
        <rFont val="等线"/>
        <charset val="134"/>
      </rPr>
      <t>年底农村低保人数</t>
    </r>
    <r>
      <rPr>
        <sz val="8"/>
        <rFont val="Times New Roman"/>
        <charset val="134"/>
      </rPr>
      <t>6000</t>
    </r>
    <r>
      <rPr>
        <sz val="8"/>
        <rFont val="等线"/>
        <charset val="134"/>
      </rPr>
      <t>人，测算</t>
    </r>
    <r>
      <rPr>
        <sz val="8"/>
        <rFont val="Times New Roman"/>
        <charset val="134"/>
      </rPr>
      <t>2023</t>
    </r>
    <r>
      <rPr>
        <sz val="8"/>
        <rFont val="等线"/>
        <charset val="134"/>
      </rPr>
      <t>发</t>
    </r>
    <r>
      <rPr>
        <sz val="8"/>
        <rFont val="Times New Roman"/>
        <charset val="134"/>
      </rPr>
      <t>13</t>
    </r>
    <r>
      <rPr>
        <sz val="8"/>
        <rFont val="等线"/>
        <charset val="134"/>
      </rPr>
      <t>个月低保及慰问金：</t>
    </r>
    <r>
      <rPr>
        <sz val="8"/>
        <rFont val="Times New Roman"/>
        <charset val="134"/>
      </rPr>
      <t>6300</t>
    </r>
    <r>
      <rPr>
        <sz val="8"/>
        <rFont val="等线"/>
        <charset val="134"/>
      </rPr>
      <t>人</t>
    </r>
    <r>
      <rPr>
        <sz val="8"/>
        <rFont val="Times New Roman"/>
        <charset val="134"/>
      </rPr>
      <t>*13</t>
    </r>
    <r>
      <rPr>
        <sz val="8"/>
        <rFont val="等线"/>
        <charset val="134"/>
      </rPr>
      <t>个月</t>
    </r>
    <r>
      <rPr>
        <sz val="8"/>
        <rFont val="Times New Roman"/>
        <charset val="134"/>
      </rPr>
      <t>*360</t>
    </r>
    <r>
      <rPr>
        <sz val="8"/>
        <rFont val="等线"/>
        <charset val="134"/>
      </rPr>
      <t>元</t>
    </r>
    <r>
      <rPr>
        <sz val="8"/>
        <rFont val="Times New Roman"/>
        <charset val="134"/>
      </rPr>
      <t>/</t>
    </r>
    <r>
      <rPr>
        <sz val="8"/>
        <rFont val="等线"/>
        <charset val="134"/>
      </rPr>
      <t>月</t>
    </r>
    <r>
      <rPr>
        <sz val="8"/>
        <rFont val="Times New Roman"/>
        <charset val="134"/>
      </rPr>
      <t>=2950</t>
    </r>
    <r>
      <rPr>
        <sz val="8"/>
        <rFont val="等线"/>
        <charset val="134"/>
      </rPr>
      <t>万元，物价补贴：</t>
    </r>
    <r>
      <rPr>
        <sz val="8"/>
        <rFont val="Times New Roman"/>
        <charset val="134"/>
      </rPr>
      <t>6300</t>
    </r>
    <r>
      <rPr>
        <sz val="8"/>
        <rFont val="等线"/>
        <charset val="134"/>
      </rPr>
      <t>人</t>
    </r>
    <r>
      <rPr>
        <sz val="8"/>
        <rFont val="Times New Roman"/>
        <charset val="134"/>
      </rPr>
      <t>*12</t>
    </r>
    <r>
      <rPr>
        <sz val="8"/>
        <rFont val="等线"/>
        <charset val="134"/>
      </rPr>
      <t>个月</t>
    </r>
    <r>
      <rPr>
        <sz val="8"/>
        <rFont val="Times New Roman"/>
        <charset val="134"/>
      </rPr>
      <t>*</t>
    </r>
    <r>
      <rPr>
        <sz val="8"/>
        <rFont val="等线"/>
        <charset val="134"/>
      </rPr>
      <t>均</t>
    </r>
    <r>
      <rPr>
        <sz val="8"/>
        <rFont val="Times New Roman"/>
        <charset val="134"/>
      </rPr>
      <t>48</t>
    </r>
    <r>
      <rPr>
        <sz val="8"/>
        <rFont val="等线"/>
        <charset val="134"/>
      </rPr>
      <t>元</t>
    </r>
    <r>
      <rPr>
        <sz val="8"/>
        <rFont val="Times New Roman"/>
        <charset val="134"/>
      </rPr>
      <t>/</t>
    </r>
    <r>
      <rPr>
        <sz val="8"/>
        <rFont val="等线"/>
        <charset val="134"/>
      </rPr>
      <t>月</t>
    </r>
    <r>
      <rPr>
        <sz val="8"/>
        <rFont val="Times New Roman"/>
        <charset val="134"/>
      </rPr>
      <t>=360</t>
    </r>
    <r>
      <rPr>
        <sz val="8"/>
        <rFont val="等线"/>
        <charset val="134"/>
      </rPr>
      <t>万元，总计：</t>
    </r>
    <r>
      <rPr>
        <sz val="8"/>
        <rFont val="Times New Roman"/>
        <charset val="134"/>
      </rPr>
      <t>2023</t>
    </r>
    <r>
      <rPr>
        <sz val="8"/>
        <rFont val="等线"/>
        <charset val="134"/>
      </rPr>
      <t>年支出</t>
    </r>
    <r>
      <rPr>
        <sz val="8"/>
        <rFont val="Times New Roman"/>
        <charset val="134"/>
      </rPr>
      <t>3300</t>
    </r>
    <r>
      <rPr>
        <sz val="8"/>
        <rFont val="等线"/>
        <charset val="134"/>
      </rPr>
      <t>万元，</t>
    </r>
    <r>
      <rPr>
        <sz val="8"/>
        <rFont val="Times New Roman"/>
        <charset val="134"/>
      </rPr>
      <t xml:space="preserve"> </t>
    </r>
    <r>
      <rPr>
        <sz val="8"/>
        <rFont val="宋体"/>
        <charset val="134"/>
      </rPr>
      <t>预计</t>
    </r>
    <r>
      <rPr>
        <sz val="8"/>
        <rFont val="Times New Roman"/>
        <charset val="134"/>
      </rPr>
      <t>2023</t>
    </r>
    <r>
      <rPr>
        <sz val="8"/>
        <rFont val="等线"/>
        <charset val="134"/>
      </rPr>
      <t>年中央和省级预计下达农村低保资金</t>
    </r>
    <r>
      <rPr>
        <sz val="8"/>
        <rFont val="Times New Roman"/>
        <charset val="134"/>
      </rPr>
      <t>2500</t>
    </r>
    <r>
      <rPr>
        <sz val="8"/>
        <rFont val="等线"/>
        <charset val="134"/>
      </rPr>
      <t>万元，县本级财政预算保障为</t>
    </r>
    <r>
      <rPr>
        <sz val="8"/>
        <rFont val="Times New Roman"/>
        <charset val="134"/>
      </rPr>
      <t>800</t>
    </r>
    <r>
      <rPr>
        <sz val="8"/>
        <rFont val="等线"/>
        <charset val="134"/>
      </rPr>
      <t>万元。</t>
    </r>
  </si>
  <si>
    <t>特困人员救助供养经费</t>
  </si>
  <si>
    <r>
      <rPr>
        <sz val="8"/>
        <rFont val="等线"/>
        <charset val="134"/>
      </rPr>
      <t>根据咸政办发</t>
    </r>
    <r>
      <rPr>
        <sz val="8"/>
        <rFont val="Times New Roman"/>
        <charset val="134"/>
      </rPr>
      <t>[2022]16</t>
    </r>
    <r>
      <rPr>
        <sz val="8"/>
        <rFont val="等线"/>
        <charset val="134"/>
      </rPr>
      <t>号文件，我县农村特困供养标准</t>
    </r>
    <r>
      <rPr>
        <sz val="8"/>
        <rFont val="Times New Roman"/>
        <charset val="134"/>
      </rPr>
      <t>14040</t>
    </r>
    <r>
      <rPr>
        <sz val="8"/>
        <rFont val="等线"/>
        <charset val="134"/>
      </rPr>
      <t>元</t>
    </r>
    <r>
      <rPr>
        <sz val="8"/>
        <rFont val="Times New Roman"/>
        <charset val="134"/>
      </rPr>
      <t>/</t>
    </r>
    <r>
      <rPr>
        <sz val="8"/>
        <rFont val="等线"/>
        <charset val="134"/>
      </rPr>
      <t>人</t>
    </r>
    <r>
      <rPr>
        <sz val="8"/>
        <rFont val="Times New Roman"/>
        <charset val="134"/>
      </rPr>
      <t>/</t>
    </r>
    <r>
      <rPr>
        <sz val="8"/>
        <rFont val="等线"/>
        <charset val="134"/>
      </rPr>
      <t>年，城市特困供养标准</t>
    </r>
    <r>
      <rPr>
        <sz val="8"/>
        <rFont val="Times New Roman"/>
        <charset val="134"/>
      </rPr>
      <t>15600</t>
    </r>
    <r>
      <rPr>
        <sz val="8"/>
        <rFont val="等线"/>
        <charset val="134"/>
      </rPr>
      <t>元</t>
    </r>
    <r>
      <rPr>
        <sz val="8"/>
        <rFont val="Times New Roman"/>
        <charset val="134"/>
      </rPr>
      <t>/</t>
    </r>
    <r>
      <rPr>
        <sz val="8"/>
        <rFont val="等线"/>
        <charset val="134"/>
      </rPr>
      <t>人</t>
    </r>
    <r>
      <rPr>
        <sz val="8"/>
        <rFont val="Times New Roman"/>
        <charset val="134"/>
      </rPr>
      <t>/</t>
    </r>
    <r>
      <rPr>
        <sz val="8"/>
        <rFont val="等线"/>
        <charset val="134"/>
      </rPr>
      <t>年，，集中供养按自理能力分为三个档次：自理能力完好1300元、半失能1400元、全失能2100元。特困供养人员1400人*人均年1.8万元=2500万，福利院护工补贴社保</t>
    </r>
    <r>
      <rPr>
        <sz val="8"/>
        <rFont val="Times New Roman"/>
        <charset val="134"/>
      </rPr>
      <t>230</t>
    </r>
    <r>
      <rPr>
        <sz val="8"/>
        <rFont val="等线"/>
        <charset val="134"/>
      </rPr>
      <t>万元，总计2730万元。上级转移支付</t>
    </r>
    <r>
      <rPr>
        <sz val="8"/>
        <rFont val="Times New Roman"/>
        <charset val="134"/>
      </rPr>
      <t>2100</t>
    </r>
    <r>
      <rPr>
        <sz val="8"/>
        <rFont val="等线"/>
        <charset val="134"/>
      </rPr>
      <t>万元，县级安排630万元.</t>
    </r>
  </si>
  <si>
    <t>农村五保公益性服务岗位经费</t>
  </si>
  <si>
    <r>
      <rPr>
        <sz val="8"/>
        <rFont val="等线"/>
        <charset val="134"/>
      </rPr>
      <t>福利院供养人员</t>
    </r>
    <r>
      <rPr>
        <sz val="8"/>
        <rFont val="Times New Roman"/>
        <charset val="134"/>
      </rPr>
      <t>936</t>
    </r>
    <r>
      <rPr>
        <sz val="8"/>
        <rFont val="等线"/>
        <charset val="134"/>
      </rPr>
      <t>人</t>
    </r>
    <r>
      <rPr>
        <sz val="8"/>
        <rFont val="Times New Roman"/>
        <charset val="134"/>
      </rPr>
      <t>*20</t>
    </r>
    <r>
      <rPr>
        <sz val="8"/>
        <rFont val="等线"/>
        <charset val="134"/>
      </rPr>
      <t>元</t>
    </r>
    <r>
      <rPr>
        <sz val="8"/>
        <rFont val="Times New Roman"/>
        <charset val="134"/>
      </rPr>
      <t>/</t>
    </r>
    <r>
      <rPr>
        <sz val="8"/>
        <rFont val="等线"/>
        <charset val="134"/>
      </rPr>
      <t>人</t>
    </r>
    <r>
      <rPr>
        <sz val="8"/>
        <rFont val="Times New Roman"/>
        <charset val="134"/>
      </rPr>
      <t>*12</t>
    </r>
    <r>
      <rPr>
        <sz val="8"/>
        <rFont val="等线"/>
        <charset val="134"/>
      </rPr>
      <t>个月</t>
    </r>
  </si>
  <si>
    <t>百岁老人补助</t>
  </si>
  <si>
    <r>
      <rPr>
        <sz val="8"/>
        <rFont val="等线"/>
        <charset val="134"/>
      </rPr>
      <t>原政策</t>
    </r>
    <r>
      <rPr>
        <sz val="8"/>
        <rFont val="Times New Roman"/>
        <charset val="134"/>
      </rPr>
      <t>98</t>
    </r>
    <r>
      <rPr>
        <sz val="8"/>
        <rFont val="等线"/>
        <charset val="134"/>
      </rPr>
      <t>岁以上每人每月</t>
    </r>
    <r>
      <rPr>
        <sz val="8"/>
        <rFont val="Times New Roman"/>
        <charset val="134"/>
      </rPr>
      <t>300</t>
    </r>
    <r>
      <rPr>
        <sz val="8"/>
        <rFont val="等线"/>
        <charset val="134"/>
      </rPr>
      <t>元，</t>
    </r>
    <r>
      <rPr>
        <sz val="8"/>
        <rFont val="Times New Roman"/>
        <charset val="134"/>
      </rPr>
      <t>2021</t>
    </r>
    <r>
      <rPr>
        <sz val="8"/>
        <rFont val="等线"/>
        <charset val="134"/>
      </rPr>
      <t>年根据嘉民政发【</t>
    </r>
    <r>
      <rPr>
        <sz val="8"/>
        <rFont val="Times New Roman"/>
        <charset val="134"/>
      </rPr>
      <t>2020</t>
    </r>
    <r>
      <rPr>
        <sz val="8"/>
        <rFont val="等线"/>
        <charset val="134"/>
      </rPr>
      <t>】年</t>
    </r>
    <r>
      <rPr>
        <sz val="8"/>
        <rFont val="Times New Roman"/>
        <charset val="134"/>
      </rPr>
      <t>5</t>
    </r>
    <r>
      <rPr>
        <sz val="8"/>
        <rFont val="等线"/>
        <charset val="134"/>
      </rPr>
      <t>号文件精神，改为</t>
    </r>
    <r>
      <rPr>
        <sz val="8"/>
        <rFont val="Times New Roman"/>
        <charset val="134"/>
      </rPr>
      <t>100</t>
    </r>
    <r>
      <rPr>
        <sz val="8"/>
        <rFont val="等线"/>
        <charset val="134"/>
      </rPr>
      <t>周岁以上每人每月</t>
    </r>
    <r>
      <rPr>
        <sz val="8"/>
        <rFont val="Times New Roman"/>
        <charset val="134"/>
      </rPr>
      <t>300</t>
    </r>
    <r>
      <rPr>
        <sz val="8"/>
        <rFont val="等线"/>
        <charset val="134"/>
      </rPr>
      <t>元，</t>
    </r>
    <r>
      <rPr>
        <sz val="8"/>
        <rFont val="Times New Roman"/>
        <charset val="134"/>
      </rPr>
      <t>2022</t>
    </r>
    <r>
      <rPr>
        <sz val="8"/>
        <rFont val="等线"/>
        <charset val="134"/>
      </rPr>
      <t>年底满</t>
    </r>
    <r>
      <rPr>
        <sz val="8"/>
        <rFont val="Times New Roman"/>
        <charset val="134"/>
      </rPr>
      <t>100</t>
    </r>
    <r>
      <rPr>
        <sz val="8"/>
        <rFont val="等线"/>
        <charset val="134"/>
      </rPr>
      <t>周岁老人</t>
    </r>
    <r>
      <rPr>
        <sz val="8"/>
        <rFont val="Times New Roman"/>
        <charset val="134"/>
      </rPr>
      <t>23</t>
    </r>
    <r>
      <rPr>
        <sz val="8"/>
        <rFont val="等线"/>
        <charset val="134"/>
      </rPr>
      <t>人，满</t>
    </r>
    <r>
      <rPr>
        <sz val="8"/>
        <rFont val="Times New Roman"/>
        <charset val="134"/>
      </rPr>
      <t>99</t>
    </r>
    <r>
      <rPr>
        <sz val="8"/>
        <rFont val="等线"/>
        <charset val="134"/>
      </rPr>
      <t>周岁老人</t>
    </r>
    <r>
      <rPr>
        <sz val="8"/>
        <rFont val="Times New Roman"/>
        <charset val="134"/>
      </rPr>
      <t>17</t>
    </r>
    <r>
      <rPr>
        <sz val="8"/>
        <rFont val="等线"/>
        <charset val="134"/>
      </rPr>
      <t>人</t>
    </r>
    <r>
      <rPr>
        <sz val="8"/>
        <rFont val="Times New Roman"/>
        <charset val="134"/>
      </rPr>
      <t xml:space="preserve"> </t>
    </r>
    <r>
      <rPr>
        <sz val="8"/>
        <rFont val="等线"/>
        <charset val="134"/>
      </rPr>
      <t>，</t>
    </r>
    <r>
      <rPr>
        <sz val="8"/>
        <rFont val="Times New Roman"/>
        <charset val="134"/>
      </rPr>
      <t xml:space="preserve"> </t>
    </r>
    <r>
      <rPr>
        <sz val="8"/>
        <rFont val="等线"/>
        <charset val="134"/>
      </rPr>
      <t>预计</t>
    </r>
    <r>
      <rPr>
        <sz val="8"/>
        <rFont val="Times New Roman"/>
        <charset val="134"/>
      </rPr>
      <t>2023</t>
    </r>
    <r>
      <rPr>
        <sz val="8"/>
        <rFont val="等线"/>
        <charset val="134"/>
      </rPr>
      <t>年预算</t>
    </r>
    <r>
      <rPr>
        <sz val="8"/>
        <rFont val="Times New Roman"/>
        <charset val="134"/>
      </rPr>
      <t>3600</t>
    </r>
    <r>
      <rPr>
        <sz val="8"/>
        <rFont val="等线"/>
        <charset val="134"/>
      </rPr>
      <t>元</t>
    </r>
    <r>
      <rPr>
        <sz val="8"/>
        <rFont val="Times New Roman"/>
        <charset val="134"/>
      </rPr>
      <t>/</t>
    </r>
    <r>
      <rPr>
        <sz val="8"/>
        <rFont val="等线"/>
        <charset val="134"/>
      </rPr>
      <t>年</t>
    </r>
    <r>
      <rPr>
        <sz val="8"/>
        <rFont val="Times New Roman"/>
        <charset val="134"/>
      </rPr>
      <t>*40</t>
    </r>
    <r>
      <rPr>
        <sz val="8"/>
        <rFont val="等线"/>
        <charset val="134"/>
      </rPr>
      <t>人</t>
    </r>
    <r>
      <rPr>
        <sz val="8"/>
        <rFont val="Times New Roman"/>
        <charset val="134"/>
      </rPr>
      <t>=144000</t>
    </r>
    <r>
      <rPr>
        <sz val="8"/>
        <rFont val="等线"/>
        <charset val="134"/>
      </rPr>
      <t>元。</t>
    </r>
  </si>
  <si>
    <t>孤儿基本生活费</t>
  </si>
  <si>
    <r>
      <rPr>
        <sz val="8"/>
        <rFont val="等线"/>
        <charset val="134"/>
      </rPr>
      <t>根据《关于进一步加强事实无人抚养儿童保障工作的实施意见》（鄂民政发</t>
    </r>
    <r>
      <rPr>
        <sz val="8"/>
        <rFont val="Times New Roman"/>
        <charset val="134"/>
      </rPr>
      <t>[2019]17</t>
    </r>
    <r>
      <rPr>
        <sz val="8"/>
        <rFont val="等线"/>
        <charset val="134"/>
      </rPr>
      <t>号）要求</t>
    </r>
    <r>
      <rPr>
        <sz val="8"/>
        <rFont val="Times New Roman"/>
        <charset val="134"/>
      </rPr>
      <t>2020</t>
    </r>
    <r>
      <rPr>
        <sz val="8"/>
        <rFont val="等线"/>
        <charset val="134"/>
      </rPr>
      <t>年</t>
    </r>
    <r>
      <rPr>
        <sz val="8"/>
        <rFont val="Times New Roman"/>
        <charset val="134"/>
      </rPr>
      <t>1</t>
    </r>
    <r>
      <rPr>
        <sz val="8"/>
        <rFont val="等线"/>
        <charset val="134"/>
      </rPr>
      <t>月开始发放事实无人抚养儿童生活补贴，参照孤儿标准。根据咸政办发【</t>
    </r>
    <r>
      <rPr>
        <sz val="8"/>
        <rFont val="Times New Roman"/>
        <charset val="134"/>
      </rPr>
      <t>2020</t>
    </r>
    <r>
      <rPr>
        <sz val="8"/>
        <rFont val="等线"/>
        <charset val="134"/>
      </rPr>
      <t>】</t>
    </r>
    <r>
      <rPr>
        <sz val="8"/>
        <rFont val="Times New Roman"/>
        <charset val="134"/>
      </rPr>
      <t>8</t>
    </r>
    <r>
      <rPr>
        <sz val="8"/>
        <rFont val="等线"/>
        <charset val="134"/>
      </rPr>
      <t>号文，社会散居孤儿养育标准：嘉鱼</t>
    </r>
    <r>
      <rPr>
        <sz val="8"/>
        <rFont val="Times New Roman"/>
        <charset val="134"/>
      </rPr>
      <t>1280</t>
    </r>
    <r>
      <rPr>
        <sz val="8"/>
        <rFont val="等线"/>
        <charset val="134"/>
      </rPr>
      <t>元</t>
    </r>
    <r>
      <rPr>
        <sz val="8"/>
        <rFont val="Times New Roman"/>
        <charset val="134"/>
      </rPr>
      <t>/</t>
    </r>
    <r>
      <rPr>
        <sz val="8"/>
        <rFont val="等线"/>
        <charset val="134"/>
      </rPr>
      <t>人</t>
    </r>
    <r>
      <rPr>
        <sz val="8"/>
        <rFont val="Times New Roman"/>
        <charset val="134"/>
      </rPr>
      <t>/</t>
    </r>
    <r>
      <rPr>
        <sz val="8"/>
        <rFont val="等线"/>
        <charset val="134"/>
      </rPr>
      <t>月，社会福利机构集中供养标准：嘉鱼</t>
    </r>
    <r>
      <rPr>
        <sz val="8"/>
        <rFont val="Times New Roman"/>
        <charset val="134"/>
      </rPr>
      <t>24576</t>
    </r>
    <r>
      <rPr>
        <sz val="8"/>
        <rFont val="等线"/>
        <charset val="134"/>
      </rPr>
      <t>元</t>
    </r>
    <r>
      <rPr>
        <sz val="8"/>
        <rFont val="Times New Roman"/>
        <charset val="134"/>
      </rPr>
      <t>/</t>
    </r>
    <r>
      <rPr>
        <sz val="8"/>
        <rFont val="等线"/>
        <charset val="134"/>
      </rPr>
      <t>人</t>
    </r>
    <r>
      <rPr>
        <sz val="8"/>
        <rFont val="Times New Roman"/>
        <charset val="134"/>
      </rPr>
      <t>/</t>
    </r>
    <r>
      <rPr>
        <sz val="8"/>
        <rFont val="等线"/>
        <charset val="134"/>
      </rPr>
      <t>年，我县</t>
    </r>
    <r>
      <rPr>
        <sz val="8"/>
        <rFont val="Times New Roman"/>
        <charset val="134"/>
      </rPr>
      <t>2022</t>
    </r>
    <r>
      <rPr>
        <sz val="8"/>
        <rFont val="等线"/>
        <charset val="134"/>
      </rPr>
      <t>年集中供养</t>
    </r>
    <r>
      <rPr>
        <sz val="8"/>
        <rFont val="Times New Roman"/>
        <charset val="134"/>
      </rPr>
      <t>6</t>
    </r>
    <r>
      <rPr>
        <sz val="8"/>
        <rFont val="等线"/>
        <charset val="134"/>
      </rPr>
      <t>人，分散供养</t>
    </r>
    <r>
      <rPr>
        <sz val="8"/>
        <rFont val="Times New Roman"/>
        <charset val="134"/>
      </rPr>
      <t>27</t>
    </r>
    <r>
      <rPr>
        <sz val="8"/>
        <rFont val="等线"/>
        <charset val="134"/>
      </rPr>
      <t>人，事实无人抚养儿童</t>
    </r>
    <r>
      <rPr>
        <sz val="8"/>
        <rFont val="Times New Roman"/>
        <charset val="134"/>
      </rPr>
      <t>72</t>
    </r>
    <r>
      <rPr>
        <sz val="8"/>
        <rFont val="等线"/>
        <charset val="134"/>
      </rPr>
      <t>人，合计</t>
    </r>
    <r>
      <rPr>
        <sz val="8"/>
        <rFont val="Times New Roman"/>
        <charset val="134"/>
      </rPr>
      <t>105</t>
    </r>
    <r>
      <rPr>
        <sz val="8"/>
        <rFont val="等线"/>
        <charset val="134"/>
      </rPr>
      <t>人，年需供养金及慰问金</t>
    </r>
    <r>
      <rPr>
        <sz val="8"/>
        <rFont val="Times New Roman"/>
        <charset val="134"/>
      </rPr>
      <t>181</t>
    </r>
    <r>
      <rPr>
        <sz val="8"/>
        <rFont val="等线"/>
        <charset val="134"/>
      </rPr>
      <t>万元，预计省级资金分配</t>
    </r>
    <r>
      <rPr>
        <sz val="8"/>
        <rFont val="Times New Roman"/>
        <charset val="134"/>
      </rPr>
      <t>180</t>
    </r>
    <r>
      <rPr>
        <sz val="8"/>
        <rFont val="等线"/>
        <charset val="134"/>
      </rPr>
      <t>万元，</t>
    </r>
    <r>
      <rPr>
        <sz val="8"/>
        <rFont val="Times New Roman"/>
        <charset val="134"/>
      </rPr>
      <t>2023</t>
    </r>
    <r>
      <rPr>
        <sz val="8"/>
        <rFont val="等线"/>
        <charset val="134"/>
      </rPr>
      <t>年县级暂不安排。</t>
    </r>
  </si>
  <si>
    <t>免除四项基本殡葬费</t>
  </si>
  <si>
    <r>
      <rPr>
        <sz val="8"/>
        <rFont val="等线"/>
        <charset val="134"/>
      </rPr>
      <t>根据县政府第</t>
    </r>
    <r>
      <rPr>
        <sz val="8"/>
        <rFont val="Times New Roman"/>
        <charset val="134"/>
      </rPr>
      <t>16</t>
    </r>
    <r>
      <rPr>
        <sz val="8"/>
        <rFont val="等线"/>
        <charset val="134"/>
      </rPr>
      <t>次常务会议精神，</t>
    </r>
    <r>
      <rPr>
        <sz val="8"/>
        <rFont val="Times New Roman"/>
        <charset val="134"/>
      </rPr>
      <t>2021</t>
    </r>
    <r>
      <rPr>
        <sz val="8"/>
        <rFont val="等线"/>
        <charset val="134"/>
      </rPr>
      <t>年起免除四项基本殡葬服务费（火化费、消毒费、冷藏费、接运费），四项基本殡葬服务费人平</t>
    </r>
    <r>
      <rPr>
        <sz val="8"/>
        <rFont val="Times New Roman"/>
        <charset val="134"/>
      </rPr>
      <t>1490</t>
    </r>
    <r>
      <rPr>
        <sz val="8"/>
        <rFont val="等线"/>
        <charset val="134"/>
      </rPr>
      <t>元，按县域人口年死亡率</t>
    </r>
    <r>
      <rPr>
        <sz val="8"/>
        <rFont val="Times New Roman"/>
        <charset val="134"/>
      </rPr>
      <t>6‰</t>
    </r>
    <r>
      <rPr>
        <sz val="8"/>
        <rFont val="等线"/>
        <charset val="134"/>
      </rPr>
      <t>计约</t>
    </r>
    <r>
      <rPr>
        <sz val="8"/>
        <rFont val="Times New Roman"/>
        <charset val="134"/>
      </rPr>
      <t>2220</t>
    </r>
    <r>
      <rPr>
        <sz val="8"/>
        <rFont val="等线"/>
        <charset val="134"/>
      </rPr>
      <t>人，预算</t>
    </r>
    <r>
      <rPr>
        <sz val="8"/>
        <rFont val="Times New Roman"/>
        <charset val="134"/>
      </rPr>
      <t>330</t>
    </r>
    <r>
      <rPr>
        <sz val="8"/>
        <rFont val="等线"/>
        <charset val="134"/>
      </rPr>
      <t>万元。</t>
    </r>
  </si>
  <si>
    <t>高龄老人生活补贴</t>
  </si>
  <si>
    <r>
      <rPr>
        <sz val="8"/>
        <rFont val="Times New Roman"/>
        <charset val="134"/>
      </rPr>
      <t>2023</t>
    </r>
    <r>
      <rPr>
        <sz val="8"/>
        <rFont val="宋体"/>
        <charset val="134"/>
      </rPr>
      <t>年按自然增长预计</t>
    </r>
    <r>
      <rPr>
        <sz val="8"/>
        <rFont val="Times New Roman"/>
        <charset val="134"/>
      </rPr>
      <t>80</t>
    </r>
    <r>
      <rPr>
        <sz val="8"/>
        <rFont val="宋体"/>
        <charset val="134"/>
      </rPr>
      <t>周岁</t>
    </r>
    <r>
      <rPr>
        <sz val="8"/>
        <rFont val="Times New Roman"/>
        <charset val="134"/>
      </rPr>
      <t>-89</t>
    </r>
    <r>
      <rPr>
        <sz val="8"/>
        <rFont val="宋体"/>
        <charset val="134"/>
      </rPr>
      <t>周岁约</t>
    </r>
    <r>
      <rPr>
        <sz val="8"/>
        <rFont val="Times New Roman"/>
        <charset val="134"/>
      </rPr>
      <t>6500</t>
    </r>
    <r>
      <rPr>
        <sz val="8"/>
        <rFont val="宋体"/>
        <charset val="134"/>
      </rPr>
      <t>人（动态）</t>
    </r>
    <r>
      <rPr>
        <sz val="8"/>
        <rFont val="Times New Roman"/>
        <charset val="134"/>
      </rPr>
      <t>720</t>
    </r>
    <r>
      <rPr>
        <sz val="8"/>
        <rFont val="宋体"/>
        <charset val="134"/>
      </rPr>
      <t>元</t>
    </r>
    <r>
      <rPr>
        <sz val="8"/>
        <rFont val="Times New Roman"/>
        <charset val="134"/>
      </rPr>
      <t>/</t>
    </r>
    <r>
      <rPr>
        <sz val="8"/>
        <rFont val="宋体"/>
        <charset val="134"/>
      </rPr>
      <t>年</t>
    </r>
    <r>
      <rPr>
        <sz val="8"/>
        <rFont val="Times New Roman"/>
        <charset val="134"/>
      </rPr>
      <t>=460</t>
    </r>
    <r>
      <rPr>
        <sz val="8"/>
        <rFont val="宋体"/>
        <charset val="134"/>
      </rPr>
      <t>万元，</t>
    </r>
    <r>
      <rPr>
        <sz val="8"/>
        <rFont val="Times New Roman"/>
        <charset val="134"/>
      </rPr>
      <t>90</t>
    </r>
    <r>
      <rPr>
        <sz val="8"/>
        <rFont val="宋体"/>
        <charset val="134"/>
      </rPr>
      <t>周岁</t>
    </r>
    <r>
      <rPr>
        <sz val="8"/>
        <rFont val="Times New Roman"/>
        <charset val="134"/>
      </rPr>
      <t>-99</t>
    </r>
    <r>
      <rPr>
        <sz val="8"/>
        <rFont val="宋体"/>
        <charset val="134"/>
      </rPr>
      <t>周岁</t>
    </r>
    <r>
      <rPr>
        <sz val="8"/>
        <rFont val="Times New Roman"/>
        <charset val="134"/>
      </rPr>
      <t>1000</t>
    </r>
    <r>
      <rPr>
        <sz val="8"/>
        <rFont val="宋体"/>
        <charset val="134"/>
      </rPr>
      <t>人（动态）</t>
    </r>
    <r>
      <rPr>
        <sz val="8"/>
        <rFont val="Times New Roman"/>
        <charset val="134"/>
      </rPr>
      <t>1200</t>
    </r>
    <r>
      <rPr>
        <sz val="8"/>
        <rFont val="宋体"/>
        <charset val="134"/>
      </rPr>
      <t>元</t>
    </r>
    <r>
      <rPr>
        <sz val="8"/>
        <rFont val="Times New Roman"/>
        <charset val="134"/>
      </rPr>
      <t>/</t>
    </r>
    <r>
      <rPr>
        <sz val="8"/>
        <rFont val="宋体"/>
        <charset val="134"/>
      </rPr>
      <t>年</t>
    </r>
    <r>
      <rPr>
        <sz val="8"/>
        <rFont val="Times New Roman"/>
        <charset val="134"/>
      </rPr>
      <t>=120</t>
    </r>
    <r>
      <rPr>
        <sz val="8"/>
        <rFont val="宋体"/>
        <charset val="134"/>
      </rPr>
      <t>万元。预算</t>
    </r>
    <r>
      <rPr>
        <sz val="8"/>
        <rFont val="Times New Roman"/>
        <charset val="134"/>
      </rPr>
      <t>2023</t>
    </r>
    <r>
      <rPr>
        <sz val="8"/>
        <rFont val="宋体"/>
        <charset val="134"/>
      </rPr>
      <t>年需安排</t>
    </r>
    <r>
      <rPr>
        <sz val="8"/>
        <rFont val="Times New Roman"/>
        <charset val="134"/>
      </rPr>
      <t>580</t>
    </r>
    <r>
      <rPr>
        <sz val="8"/>
        <rFont val="宋体"/>
        <charset val="134"/>
      </rPr>
      <t>万元。</t>
    </r>
  </si>
  <si>
    <t>殡葬管理所人员经费</t>
  </si>
  <si>
    <r>
      <rPr>
        <sz val="8"/>
        <rFont val="等线"/>
        <charset val="134"/>
      </rPr>
      <t>原包干人员</t>
    </r>
    <r>
      <rPr>
        <sz val="8"/>
        <rFont val="Times New Roman"/>
        <charset val="134"/>
      </rPr>
      <t>45</t>
    </r>
    <r>
      <rPr>
        <sz val="8"/>
        <rFont val="等线"/>
        <charset val="134"/>
      </rPr>
      <t>人按每人每年</t>
    </r>
    <r>
      <rPr>
        <sz val="8"/>
        <rFont val="Times New Roman"/>
        <charset val="134"/>
      </rPr>
      <t>4</t>
    </r>
    <r>
      <rPr>
        <sz val="8"/>
        <rFont val="等线"/>
        <charset val="134"/>
      </rPr>
      <t>万元经费包干。</t>
    </r>
    <r>
      <rPr>
        <sz val="8"/>
        <rFont val="Times New Roman"/>
        <charset val="134"/>
      </rPr>
      <t>4*45=180</t>
    </r>
    <r>
      <rPr>
        <sz val="8"/>
        <rFont val="等线"/>
        <charset val="134"/>
      </rPr>
      <t>万元。</t>
    </r>
  </si>
  <si>
    <t>村级和社区互助照料中心</t>
  </si>
  <si>
    <r>
      <rPr>
        <sz val="8"/>
        <rFont val="等线"/>
        <charset val="134"/>
      </rPr>
      <t>养老照料中心后期运行、维护、和日常开支。</t>
    </r>
  </si>
  <si>
    <t>婚姻登记处专项工作经费</t>
  </si>
  <si>
    <t>弥补因取消婚姻登记工本费和运行经费不足</t>
  </si>
  <si>
    <t>各镇民政公益性岗位</t>
  </si>
  <si>
    <r>
      <rPr>
        <sz val="8"/>
        <rFont val="Times New Roman"/>
        <charset val="134"/>
      </rPr>
      <t>15</t>
    </r>
    <r>
      <rPr>
        <sz val="8"/>
        <rFont val="等线"/>
        <charset val="134"/>
      </rPr>
      <t>人，工资</t>
    </r>
    <r>
      <rPr>
        <sz val="8"/>
        <rFont val="Times New Roman"/>
        <charset val="134"/>
      </rPr>
      <t>2200</t>
    </r>
    <r>
      <rPr>
        <sz val="8"/>
        <rFont val="等线"/>
        <charset val="134"/>
      </rPr>
      <t>元</t>
    </r>
    <r>
      <rPr>
        <sz val="8"/>
        <rFont val="Times New Roman"/>
        <charset val="134"/>
      </rPr>
      <t>/</t>
    </r>
    <r>
      <rPr>
        <sz val="8"/>
        <rFont val="等线"/>
        <charset val="134"/>
      </rPr>
      <t>月，社保</t>
    </r>
    <r>
      <rPr>
        <sz val="8"/>
        <rFont val="Times New Roman"/>
        <charset val="134"/>
      </rPr>
      <t>25.8%</t>
    </r>
    <r>
      <rPr>
        <sz val="8"/>
        <rFont val="等线"/>
        <charset val="134"/>
      </rPr>
      <t>，工作经费</t>
    </r>
    <r>
      <rPr>
        <sz val="8"/>
        <rFont val="Times New Roman"/>
        <charset val="134"/>
      </rPr>
      <t>6000</t>
    </r>
    <r>
      <rPr>
        <sz val="8"/>
        <rFont val="等线"/>
        <charset val="134"/>
      </rPr>
      <t>元</t>
    </r>
    <r>
      <rPr>
        <sz val="8"/>
        <rFont val="Times New Roman"/>
        <charset val="134"/>
      </rPr>
      <t>/</t>
    </r>
    <r>
      <rPr>
        <sz val="8"/>
        <rFont val="等线"/>
        <charset val="134"/>
      </rPr>
      <t>人</t>
    </r>
  </si>
  <si>
    <t>重度残疾人护理补贴</t>
  </si>
  <si>
    <r>
      <rPr>
        <sz val="8"/>
        <rFont val="等线"/>
        <charset val="134"/>
      </rPr>
      <t>根据残疾人生活补贴月均发放3318人</t>
    </r>
    <r>
      <rPr>
        <sz val="8"/>
        <rFont val="Times New Roman"/>
        <charset val="134"/>
      </rPr>
      <t>/840</t>
    </r>
    <r>
      <rPr>
        <sz val="8"/>
        <rFont val="等线"/>
        <charset val="134"/>
      </rPr>
      <t>元年需280万元，护理费补贴月均发放</t>
    </r>
    <r>
      <rPr>
        <sz val="8"/>
        <rFont val="Times New Roman"/>
        <charset val="134"/>
      </rPr>
      <t>4086</t>
    </r>
    <r>
      <rPr>
        <sz val="8"/>
        <rFont val="等线"/>
        <charset val="134"/>
      </rPr>
      <t>人</t>
    </r>
    <r>
      <rPr>
        <sz val="8"/>
        <rFont val="Times New Roman"/>
        <charset val="134"/>
      </rPr>
      <t>/100</t>
    </r>
    <r>
      <rPr>
        <sz val="8"/>
        <rFont val="等线"/>
        <charset val="134"/>
      </rPr>
      <t>元年需</t>
    </r>
    <r>
      <rPr>
        <sz val="8"/>
        <rFont val="Times New Roman"/>
        <charset val="134"/>
      </rPr>
      <t>490</t>
    </r>
    <r>
      <rPr>
        <sz val="8"/>
        <rFont val="等线"/>
        <charset val="134"/>
      </rPr>
      <t>万元，专项补贴经费10万元，共需补助</t>
    </r>
    <r>
      <rPr>
        <sz val="8"/>
        <rFont val="Times New Roman"/>
        <charset val="134"/>
      </rPr>
      <t>780</t>
    </r>
    <r>
      <rPr>
        <sz val="8"/>
        <rFont val="等线"/>
        <charset val="134"/>
      </rPr>
      <t>万元。</t>
    </r>
    <r>
      <rPr>
        <sz val="8"/>
        <rFont val="Times New Roman"/>
        <charset val="134"/>
      </rPr>
      <t>2023</t>
    </r>
    <r>
      <rPr>
        <sz val="8"/>
        <rFont val="等线"/>
        <charset val="134"/>
      </rPr>
      <t>年上级补助500万元，</t>
    </r>
    <r>
      <rPr>
        <sz val="8"/>
        <rFont val="Times New Roman"/>
        <charset val="134"/>
      </rPr>
      <t>2023</t>
    </r>
    <r>
      <rPr>
        <sz val="8"/>
        <rFont val="等线"/>
        <charset val="134"/>
      </rPr>
      <t>年县级补助280万元。</t>
    </r>
  </si>
  <si>
    <t>地方退休及传统救济专项</t>
  </si>
  <si>
    <r>
      <rPr>
        <sz val="8"/>
        <rFont val="等线"/>
        <charset val="134"/>
      </rPr>
      <t>民政局承担社会救济事业费包括：</t>
    </r>
    <r>
      <rPr>
        <sz val="8"/>
        <rFont val="Times New Roman"/>
        <charset val="134"/>
      </rPr>
      <t>1</t>
    </r>
    <r>
      <rPr>
        <sz val="8"/>
        <rFont val="等线"/>
        <charset val="134"/>
      </rPr>
      <t>、城镇社会救济费</t>
    </r>
    <r>
      <rPr>
        <sz val="8"/>
        <rFont val="Times New Roman"/>
        <charset val="134"/>
      </rPr>
      <t>300800</t>
    </r>
    <r>
      <rPr>
        <sz val="8"/>
        <rFont val="等线"/>
        <charset val="134"/>
      </rPr>
      <t>元，</t>
    </r>
    <r>
      <rPr>
        <sz val="8"/>
        <rFont val="Times New Roman"/>
        <charset val="134"/>
      </rPr>
      <t>2</t>
    </r>
    <r>
      <rPr>
        <sz val="8"/>
        <rFont val="等线"/>
        <charset val="134"/>
      </rPr>
      <t>、精简退职老弱残职工救济</t>
    </r>
    <r>
      <rPr>
        <sz val="8"/>
        <rFont val="Times New Roman"/>
        <charset val="134"/>
      </rPr>
      <t>43200</t>
    </r>
    <r>
      <rPr>
        <sz val="8"/>
        <rFont val="等线"/>
        <charset val="134"/>
      </rPr>
      <t>元，</t>
    </r>
    <r>
      <rPr>
        <sz val="8"/>
        <rFont val="Times New Roman"/>
        <charset val="134"/>
      </rPr>
      <t xml:space="preserve"> 3</t>
    </r>
    <r>
      <rPr>
        <sz val="8"/>
        <rFont val="等线"/>
        <charset val="134"/>
      </rPr>
      <t>、三线伤残人员救济</t>
    </r>
    <r>
      <rPr>
        <sz val="8"/>
        <rFont val="Times New Roman"/>
        <charset val="134"/>
      </rPr>
      <t>274220</t>
    </r>
    <r>
      <rPr>
        <sz val="8"/>
        <rFont val="等线"/>
        <charset val="134"/>
      </rPr>
      <t>元，</t>
    </r>
    <r>
      <rPr>
        <sz val="8"/>
        <rFont val="Times New Roman"/>
        <charset val="134"/>
      </rPr>
      <t xml:space="preserve"> 4</t>
    </r>
    <r>
      <rPr>
        <sz val="8"/>
        <rFont val="等线"/>
        <charset val="134"/>
      </rPr>
      <t>、遗属补助</t>
    </r>
    <r>
      <rPr>
        <sz val="8"/>
        <rFont val="Times New Roman"/>
        <charset val="134"/>
      </rPr>
      <t>19020</t>
    </r>
    <r>
      <rPr>
        <sz val="8"/>
        <rFont val="等线"/>
        <charset val="134"/>
      </rPr>
      <t>元，合计</t>
    </r>
    <r>
      <rPr>
        <sz val="8"/>
        <rFont val="Times New Roman"/>
        <charset val="134"/>
      </rPr>
      <t>637240</t>
    </r>
    <r>
      <rPr>
        <sz val="8"/>
        <rFont val="等线"/>
        <charset val="134"/>
      </rPr>
      <t>元。</t>
    </r>
    <r>
      <rPr>
        <sz val="8"/>
        <rFont val="Times New Roman"/>
        <charset val="134"/>
      </rPr>
      <t xml:space="preserve">    </t>
    </r>
  </si>
  <si>
    <t>流浪未成年人救助保护中心建设项目</t>
  </si>
  <si>
    <t>36.嘉鱼县残疾人联合会</t>
  </si>
  <si>
    <t>残疾人事务工作运转专项</t>
  </si>
  <si>
    <t>残疾人保障工作经费</t>
  </si>
  <si>
    <t>37.嘉鱼县医疗保障局</t>
  </si>
  <si>
    <t>城乡居民医疗保险地方财政补助</t>
  </si>
  <si>
    <r>
      <rPr>
        <sz val="8"/>
        <rFont val="宋体"/>
        <charset val="134"/>
      </rPr>
      <t>根据</t>
    </r>
    <r>
      <rPr>
        <sz val="8"/>
        <rFont val="Times New Roman"/>
        <charset val="134"/>
      </rPr>
      <t>2022</t>
    </r>
    <r>
      <rPr>
        <sz val="8"/>
        <rFont val="宋体"/>
        <charset val="134"/>
      </rPr>
      <t>年参保人数</t>
    </r>
    <r>
      <rPr>
        <sz val="8"/>
        <rFont val="Times New Roman"/>
        <charset val="134"/>
      </rPr>
      <t>25.56</t>
    </r>
    <r>
      <rPr>
        <sz val="8"/>
        <rFont val="宋体"/>
        <charset val="134"/>
      </rPr>
      <t>万人测算，每人每年补助标准</t>
    </r>
    <r>
      <rPr>
        <sz val="8"/>
        <rFont val="Times New Roman"/>
        <charset val="134"/>
      </rPr>
      <t>128</t>
    </r>
    <r>
      <rPr>
        <sz val="8"/>
        <rFont val="宋体"/>
        <charset val="134"/>
      </rPr>
      <t>元，</t>
    </r>
    <r>
      <rPr>
        <sz val="8"/>
        <rFont val="Times New Roman"/>
        <charset val="134"/>
      </rPr>
      <t>2023</t>
    </r>
    <r>
      <rPr>
        <sz val="8"/>
        <rFont val="宋体"/>
        <charset val="134"/>
      </rPr>
      <t>年预计</t>
    </r>
    <r>
      <rPr>
        <sz val="8"/>
        <rFont val="Times New Roman"/>
        <charset val="134"/>
      </rPr>
      <t>128*255620=3271.94</t>
    </r>
    <r>
      <rPr>
        <sz val="8"/>
        <rFont val="宋体"/>
        <charset val="134"/>
      </rPr>
      <t>万元</t>
    </r>
  </si>
  <si>
    <t>城乡居民医疗保险地方缺口补助</t>
  </si>
  <si>
    <r>
      <rPr>
        <sz val="8"/>
        <rFont val="Times New Roman"/>
        <charset val="134"/>
      </rPr>
      <t>2022</t>
    </r>
    <r>
      <rPr>
        <sz val="8"/>
        <rFont val="等线"/>
        <charset val="134"/>
      </rPr>
      <t>年预计参保人数为</t>
    </r>
    <r>
      <rPr>
        <sz val="8"/>
        <rFont val="Times New Roman"/>
        <charset val="134"/>
      </rPr>
      <t>25.56</t>
    </r>
    <r>
      <rPr>
        <sz val="8"/>
        <rFont val="等线"/>
        <charset val="134"/>
      </rPr>
      <t>万人，财政补助标准</t>
    </r>
    <r>
      <rPr>
        <sz val="8"/>
        <rFont val="Times New Roman"/>
        <charset val="134"/>
      </rPr>
      <t>610</t>
    </r>
    <r>
      <rPr>
        <sz val="8"/>
        <rFont val="等线"/>
        <charset val="134"/>
      </rPr>
      <t>元</t>
    </r>
    <r>
      <rPr>
        <sz val="8"/>
        <rFont val="Times New Roman"/>
        <charset val="134"/>
      </rPr>
      <t>*25.56</t>
    </r>
    <r>
      <rPr>
        <sz val="8"/>
        <rFont val="等线"/>
        <charset val="134"/>
      </rPr>
      <t>万人</t>
    </r>
    <r>
      <rPr>
        <sz val="8"/>
        <rFont val="Times New Roman"/>
        <charset val="134"/>
      </rPr>
      <t>=15592</t>
    </r>
    <r>
      <rPr>
        <sz val="8"/>
        <rFont val="等线"/>
        <charset val="134"/>
      </rPr>
      <t>万元；缴费收入</t>
    </r>
    <r>
      <rPr>
        <sz val="8"/>
        <rFont val="Times New Roman"/>
        <charset val="134"/>
      </rPr>
      <t>350</t>
    </r>
    <r>
      <rPr>
        <sz val="8"/>
        <rFont val="等线"/>
        <charset val="134"/>
      </rPr>
      <t>元</t>
    </r>
    <r>
      <rPr>
        <sz val="8"/>
        <rFont val="Times New Roman"/>
        <charset val="134"/>
      </rPr>
      <t>*25.56</t>
    </r>
    <r>
      <rPr>
        <sz val="8"/>
        <rFont val="等线"/>
        <charset val="134"/>
      </rPr>
      <t>万人</t>
    </r>
    <r>
      <rPr>
        <sz val="8"/>
        <rFont val="Times New Roman"/>
        <charset val="134"/>
      </rPr>
      <t>=8946</t>
    </r>
    <r>
      <rPr>
        <sz val="8"/>
        <rFont val="等线"/>
        <charset val="134"/>
      </rPr>
      <t>万元；</t>
    </r>
    <r>
      <rPr>
        <sz val="8"/>
        <rFont val="Times New Roman"/>
        <charset val="134"/>
      </rPr>
      <t>2022</t>
    </r>
    <r>
      <rPr>
        <sz val="8"/>
        <rFont val="等线"/>
        <charset val="134"/>
      </rPr>
      <t>年预算收入</t>
    </r>
    <r>
      <rPr>
        <sz val="8"/>
        <rFont val="Times New Roman"/>
        <charset val="134"/>
      </rPr>
      <t>24538</t>
    </r>
    <r>
      <rPr>
        <sz val="8"/>
        <rFont val="等线"/>
        <charset val="134"/>
      </rPr>
      <t>万元，支出预算</t>
    </r>
    <r>
      <rPr>
        <sz val="8"/>
        <rFont val="Times New Roman"/>
        <charset val="134"/>
      </rPr>
      <t>27500</t>
    </r>
    <r>
      <rPr>
        <sz val="8"/>
        <rFont val="等线"/>
        <charset val="134"/>
      </rPr>
      <t>万元，</t>
    </r>
    <r>
      <rPr>
        <sz val="8"/>
        <rFont val="Times New Roman"/>
        <charset val="134"/>
      </rPr>
      <t>2023</t>
    </r>
    <r>
      <rPr>
        <sz val="8"/>
        <rFont val="等线"/>
        <charset val="134"/>
      </rPr>
      <t>年收支缺口约</t>
    </r>
    <r>
      <rPr>
        <sz val="8"/>
        <rFont val="Times New Roman"/>
        <charset val="134"/>
      </rPr>
      <t>3000</t>
    </r>
    <r>
      <rPr>
        <sz val="8"/>
        <rFont val="等线"/>
        <charset val="134"/>
      </rPr>
      <t>万元，按市结算数结算。</t>
    </r>
  </si>
  <si>
    <t>城乡医疗救助专项</t>
  </si>
  <si>
    <r>
      <rPr>
        <sz val="8"/>
        <rFont val="宋体"/>
        <charset val="134"/>
      </rPr>
      <t>根据</t>
    </r>
    <r>
      <rPr>
        <sz val="8"/>
        <rFont val="Times New Roman"/>
        <charset val="134"/>
      </rPr>
      <t>2022</t>
    </r>
    <r>
      <rPr>
        <sz val="8"/>
        <rFont val="宋体"/>
        <charset val="134"/>
      </rPr>
      <t>参保资助人数测算，</t>
    </r>
    <r>
      <rPr>
        <sz val="8"/>
        <rFont val="Times New Roman"/>
        <charset val="134"/>
      </rPr>
      <t>2023</t>
    </r>
    <r>
      <rPr>
        <sz val="8"/>
        <rFont val="宋体"/>
        <charset val="134"/>
      </rPr>
      <t>年预计</t>
    </r>
    <r>
      <rPr>
        <sz val="8"/>
        <rFont val="Times New Roman"/>
        <charset val="134"/>
      </rPr>
      <t>15723</t>
    </r>
    <r>
      <rPr>
        <sz val="8"/>
        <rFont val="宋体"/>
        <charset val="134"/>
      </rPr>
      <t>人</t>
    </r>
    <r>
      <rPr>
        <sz val="8"/>
        <rFont val="Times New Roman"/>
        <charset val="134"/>
      </rPr>
      <t>*350</t>
    </r>
    <r>
      <rPr>
        <sz val="8"/>
        <rFont val="宋体"/>
        <charset val="134"/>
      </rPr>
      <t>元</t>
    </r>
    <r>
      <rPr>
        <sz val="8"/>
        <rFont val="Times New Roman"/>
        <charset val="134"/>
      </rPr>
      <t>+28813</t>
    </r>
    <r>
      <rPr>
        <sz val="8"/>
        <rFont val="宋体"/>
        <charset val="134"/>
      </rPr>
      <t>人</t>
    </r>
    <r>
      <rPr>
        <sz val="8"/>
        <rFont val="Times New Roman"/>
        <charset val="134"/>
      </rPr>
      <t>*175</t>
    </r>
    <r>
      <rPr>
        <sz val="8"/>
        <rFont val="宋体"/>
        <charset val="134"/>
      </rPr>
      <t>元</t>
    </r>
    <r>
      <rPr>
        <sz val="8"/>
        <rFont val="Times New Roman"/>
        <charset val="134"/>
      </rPr>
      <t>=1054</t>
    </r>
    <r>
      <rPr>
        <sz val="8"/>
        <rFont val="宋体"/>
        <charset val="134"/>
      </rPr>
      <t>万元，医疗救助支出</t>
    </r>
    <r>
      <rPr>
        <sz val="8"/>
        <rFont val="Times New Roman"/>
        <charset val="134"/>
      </rPr>
      <t>1233</t>
    </r>
    <r>
      <rPr>
        <sz val="8"/>
        <rFont val="宋体"/>
        <charset val="134"/>
      </rPr>
      <t>万元，共</t>
    </r>
    <r>
      <rPr>
        <sz val="8"/>
        <rFont val="Times New Roman"/>
        <charset val="134"/>
      </rPr>
      <t>2287.53</t>
    </r>
    <r>
      <rPr>
        <sz val="8"/>
        <rFont val="宋体"/>
        <charset val="134"/>
      </rPr>
      <t>万元</t>
    </r>
  </si>
  <si>
    <t>企业退休人员医疗补助</t>
  </si>
  <si>
    <t>根据每人每年200元补助，2023年预计200*2908人=58.16万元</t>
  </si>
  <si>
    <t>医保公益性岗位经费</t>
  </si>
  <si>
    <r>
      <rPr>
        <sz val="9"/>
        <rFont val="等线"/>
        <charset val="134"/>
      </rPr>
      <t>医保局</t>
    </r>
    <r>
      <rPr>
        <sz val="9"/>
        <rFont val="Times New Roman"/>
        <charset val="134"/>
      </rPr>
      <t>41</t>
    </r>
    <r>
      <rPr>
        <sz val="9"/>
        <rFont val="等线"/>
        <charset val="134"/>
      </rPr>
      <t>人，用于医保局机关、医保中心和</t>
    </r>
    <r>
      <rPr>
        <sz val="9"/>
        <rFont val="Times New Roman"/>
        <charset val="134"/>
      </rPr>
      <t>8</t>
    </r>
    <r>
      <rPr>
        <sz val="9"/>
        <rFont val="等线"/>
        <charset val="134"/>
      </rPr>
      <t>个镇医保中心工作经费</t>
    </r>
    <r>
      <rPr>
        <sz val="9"/>
        <rFont val="Times New Roman"/>
        <charset val="134"/>
      </rPr>
      <t>80</t>
    </r>
    <r>
      <rPr>
        <sz val="9"/>
        <rFont val="等线"/>
        <charset val="134"/>
      </rPr>
      <t>万，另公益性岗位</t>
    </r>
    <r>
      <rPr>
        <sz val="9"/>
        <rFont val="Times New Roman"/>
        <charset val="134"/>
      </rPr>
      <t>16</t>
    </r>
    <r>
      <rPr>
        <sz val="9"/>
        <rFont val="等线"/>
        <charset val="134"/>
      </rPr>
      <t>人工资补贴</t>
    </r>
    <r>
      <rPr>
        <sz val="9"/>
        <rFont val="Times New Roman"/>
        <charset val="134"/>
      </rPr>
      <t>1800</t>
    </r>
    <r>
      <rPr>
        <sz val="9"/>
        <rFont val="等线"/>
        <charset val="134"/>
      </rPr>
      <t>元</t>
    </r>
    <r>
      <rPr>
        <sz val="9"/>
        <rFont val="Times New Roman"/>
        <charset val="134"/>
      </rPr>
      <t>/</t>
    </r>
    <r>
      <rPr>
        <sz val="9"/>
        <rFont val="等线"/>
        <charset val="134"/>
      </rPr>
      <t>人</t>
    </r>
    <r>
      <rPr>
        <sz val="9"/>
        <rFont val="Times New Roman"/>
        <charset val="134"/>
      </rPr>
      <t>/</t>
    </r>
    <r>
      <rPr>
        <sz val="9"/>
        <rFont val="等线"/>
        <charset val="134"/>
      </rPr>
      <t>月，社保</t>
    </r>
    <r>
      <rPr>
        <sz val="9"/>
        <rFont val="Times New Roman"/>
        <charset val="134"/>
      </rPr>
      <t>1000</t>
    </r>
    <r>
      <rPr>
        <sz val="9"/>
        <rFont val="等线"/>
        <charset val="134"/>
      </rPr>
      <t>元</t>
    </r>
    <r>
      <rPr>
        <sz val="9"/>
        <rFont val="Times New Roman"/>
        <charset val="134"/>
      </rPr>
      <t>/</t>
    </r>
    <r>
      <rPr>
        <sz val="9"/>
        <rFont val="等线"/>
        <charset val="134"/>
      </rPr>
      <t>人</t>
    </r>
    <r>
      <rPr>
        <sz val="9"/>
        <rFont val="Times New Roman"/>
        <charset val="134"/>
      </rPr>
      <t>/</t>
    </r>
    <r>
      <rPr>
        <sz val="9"/>
        <rFont val="等线"/>
        <charset val="134"/>
      </rPr>
      <t>月，全年公益性岗位需补贴</t>
    </r>
    <r>
      <rPr>
        <sz val="9"/>
        <rFont val="Times New Roman"/>
        <charset val="134"/>
      </rPr>
      <t>54</t>
    </r>
    <r>
      <rPr>
        <sz val="9"/>
        <rFont val="等线"/>
        <charset val="134"/>
      </rPr>
      <t>万元。</t>
    </r>
  </si>
  <si>
    <t>离休伤残医疗补助</t>
  </si>
  <si>
    <t>预计2022年全年收入102万元（离休伤残68人，每人1.5万元）支出179.76万元，县级补助77.76万元</t>
  </si>
  <si>
    <t>伤残、转业军人医保费</t>
  </si>
  <si>
    <r>
      <rPr>
        <sz val="8"/>
        <rFont val="Times New Roman"/>
        <charset val="134"/>
      </rPr>
      <t>2022</t>
    </r>
    <r>
      <rPr>
        <sz val="8"/>
        <rFont val="宋体"/>
        <charset val="134"/>
      </rPr>
      <t>年年缴费基数</t>
    </r>
    <r>
      <rPr>
        <sz val="8"/>
        <rFont val="Times New Roman"/>
        <charset val="134"/>
      </rPr>
      <t>69000</t>
    </r>
    <r>
      <rPr>
        <sz val="8"/>
        <rFont val="宋体"/>
        <charset val="134"/>
      </rPr>
      <t>元，</t>
    </r>
    <r>
      <rPr>
        <sz val="8"/>
        <rFont val="Times New Roman"/>
        <charset val="134"/>
      </rPr>
      <t>2023</t>
    </r>
    <r>
      <rPr>
        <sz val="8"/>
        <rFont val="宋体"/>
        <charset val="134"/>
      </rPr>
      <t>年预计转业</t>
    </r>
    <r>
      <rPr>
        <sz val="8"/>
        <rFont val="Times New Roman"/>
        <charset val="134"/>
      </rPr>
      <t>69000*0.08*54</t>
    </r>
    <r>
      <rPr>
        <sz val="8"/>
        <rFont val="宋体"/>
        <charset val="134"/>
      </rPr>
      <t>人</t>
    </r>
    <r>
      <rPr>
        <sz val="8"/>
        <rFont val="Times New Roman"/>
        <charset val="134"/>
      </rPr>
      <t>=29.81</t>
    </r>
    <r>
      <rPr>
        <sz val="8"/>
        <rFont val="宋体"/>
        <charset val="134"/>
      </rPr>
      <t>万元，残疾军人</t>
    </r>
    <r>
      <rPr>
        <sz val="8"/>
        <rFont val="Times New Roman"/>
        <charset val="134"/>
      </rPr>
      <t>44</t>
    </r>
    <r>
      <rPr>
        <sz val="8"/>
        <rFont val="宋体"/>
        <charset val="134"/>
      </rPr>
      <t>人每人</t>
    </r>
    <r>
      <rPr>
        <sz val="8"/>
        <rFont val="Times New Roman"/>
        <charset val="134"/>
      </rPr>
      <t>1.5</t>
    </r>
    <r>
      <rPr>
        <sz val="8"/>
        <rFont val="宋体"/>
        <charset val="134"/>
      </rPr>
      <t>万计</t>
    </r>
    <r>
      <rPr>
        <sz val="8"/>
        <rFont val="Times New Roman"/>
        <charset val="134"/>
      </rPr>
      <t>66</t>
    </r>
    <r>
      <rPr>
        <sz val="8"/>
        <rFont val="宋体"/>
        <charset val="134"/>
      </rPr>
      <t>万元合计</t>
    </r>
    <r>
      <rPr>
        <sz val="8"/>
        <rFont val="Times New Roman"/>
        <charset val="134"/>
      </rPr>
      <t>95.81</t>
    </r>
    <r>
      <rPr>
        <sz val="8"/>
        <rFont val="宋体"/>
        <charset val="134"/>
      </rPr>
      <t>万元</t>
    </r>
  </si>
  <si>
    <t>医保评鉴、评审、监管、信息化运行维护工作经费</t>
  </si>
  <si>
    <r>
      <rPr>
        <sz val="8"/>
        <rFont val="宋体"/>
        <charset val="134"/>
      </rPr>
      <t>2019</t>
    </r>
    <r>
      <rPr>
        <sz val="9"/>
        <rFont val="等线"/>
        <charset val="134"/>
      </rPr>
      <t>年成立列入预算</t>
    </r>
  </si>
  <si>
    <r>
      <rPr>
        <sz val="9"/>
        <rFont val="等线"/>
        <charset val="134"/>
      </rPr>
      <t>在实现罚没收入</t>
    </r>
    <r>
      <rPr>
        <sz val="9"/>
        <rFont val="Times New Roman"/>
        <charset val="134"/>
      </rPr>
      <t>50</t>
    </r>
    <r>
      <rPr>
        <sz val="9"/>
        <rFont val="等线"/>
        <charset val="134"/>
      </rPr>
      <t>万安排</t>
    </r>
    <r>
      <rPr>
        <sz val="9"/>
        <rFont val="Times New Roman"/>
        <charset val="134"/>
      </rPr>
      <t>20</t>
    </r>
    <r>
      <rPr>
        <sz val="9"/>
        <rFont val="等线"/>
        <charset val="134"/>
      </rPr>
      <t>万元。</t>
    </r>
  </si>
  <si>
    <t>38.嘉鱼县退役军人事务局</t>
  </si>
  <si>
    <t>地方优抚救济专项</t>
  </si>
  <si>
    <r>
      <rPr>
        <sz val="8"/>
        <color theme="1"/>
        <rFont val="等线"/>
        <charset val="134"/>
      </rPr>
      <t xml:space="preserve">地方补助明细：
1、重点优抚对象中七类人员医疗保险67万元（1918人/350元/年）
</t>
    </r>
    <r>
      <rPr>
        <b/>
        <sz val="8"/>
        <color theme="1"/>
        <rFont val="Times New Roman"/>
        <charset val="134"/>
      </rPr>
      <t>2</t>
    </r>
    <r>
      <rPr>
        <b/>
        <sz val="8"/>
        <color theme="1"/>
        <rFont val="等线"/>
        <charset val="134"/>
      </rPr>
      <t>、</t>
    </r>
    <r>
      <rPr>
        <sz val="8"/>
        <color theme="1"/>
        <rFont val="等线"/>
        <charset val="134"/>
      </rPr>
      <t>军休干部医疗费用超支部分专项资金</t>
    </r>
    <r>
      <rPr>
        <sz val="8"/>
        <color theme="1"/>
        <rFont val="Times New Roman"/>
        <charset val="134"/>
      </rPr>
      <t>10</t>
    </r>
    <r>
      <rPr>
        <sz val="8"/>
        <color theme="1"/>
        <rFont val="等线"/>
        <charset val="134"/>
      </rPr>
      <t xml:space="preserve">万元
</t>
    </r>
    <r>
      <rPr>
        <b/>
        <sz val="8"/>
        <color theme="1"/>
        <rFont val="Times New Roman"/>
        <charset val="134"/>
      </rPr>
      <t>3</t>
    </r>
    <r>
      <rPr>
        <b/>
        <sz val="8"/>
        <color theme="1"/>
        <rFont val="等线"/>
        <charset val="134"/>
      </rPr>
      <t>、</t>
    </r>
    <r>
      <rPr>
        <sz val="8"/>
        <color theme="1"/>
        <rFont val="等线"/>
        <charset val="134"/>
      </rPr>
      <t>优抚救济专项经费</t>
    </r>
    <r>
      <rPr>
        <sz val="8"/>
        <color theme="1"/>
        <rFont val="Times New Roman"/>
        <charset val="134"/>
      </rPr>
      <t>30</t>
    </r>
    <r>
      <rPr>
        <sz val="8"/>
        <color theme="1"/>
        <rFont val="等线"/>
        <charset val="134"/>
      </rPr>
      <t xml:space="preserve">万。
</t>
    </r>
    <r>
      <rPr>
        <b/>
        <sz val="8"/>
        <color theme="1"/>
        <rFont val="等线"/>
        <charset val="134"/>
      </rPr>
      <t>4、</t>
    </r>
    <r>
      <rPr>
        <sz val="8"/>
        <color theme="1"/>
        <rFont val="Times New Roman"/>
        <charset val="134"/>
      </rPr>
      <t>1-6</t>
    </r>
    <r>
      <rPr>
        <sz val="8"/>
        <color theme="1"/>
        <rFont val="等线"/>
        <charset val="134"/>
      </rPr>
      <t>级残疾军人护理费专项</t>
    </r>
    <r>
      <rPr>
        <sz val="8"/>
        <color theme="1"/>
        <rFont val="Times New Roman"/>
        <charset val="134"/>
      </rPr>
      <t>5</t>
    </r>
    <r>
      <rPr>
        <sz val="8"/>
        <color theme="1"/>
        <rFont val="等线"/>
        <charset val="134"/>
      </rPr>
      <t>人共计</t>
    </r>
    <r>
      <rPr>
        <sz val="8"/>
        <color theme="1"/>
        <rFont val="Times New Roman"/>
        <charset val="134"/>
      </rPr>
      <t>20</t>
    </r>
    <r>
      <rPr>
        <sz val="8"/>
        <color theme="1"/>
        <rFont val="等线"/>
        <charset val="134"/>
      </rPr>
      <t>万元。鄂财社发【</t>
    </r>
    <r>
      <rPr>
        <sz val="8"/>
        <color theme="1"/>
        <rFont val="Times New Roman"/>
        <charset val="134"/>
      </rPr>
      <t>2021</t>
    </r>
    <r>
      <rPr>
        <sz val="8"/>
        <color theme="1"/>
        <rFont val="等线"/>
        <charset val="134"/>
      </rPr>
      <t>】</t>
    </r>
    <r>
      <rPr>
        <sz val="8"/>
        <color theme="1"/>
        <rFont val="Times New Roman"/>
        <charset val="134"/>
      </rPr>
      <t>6</t>
    </r>
    <r>
      <rPr>
        <sz val="8"/>
        <color theme="1"/>
        <rFont val="等线"/>
        <charset val="134"/>
      </rPr>
      <t>号。</t>
    </r>
  </si>
  <si>
    <t>烈士陵园工作经费</t>
  </si>
  <si>
    <t>用于县烈士陵园维护等，按上年度实际支出测算；</t>
  </si>
  <si>
    <t>牌洲湾、陆水烈士陵园维护专项</t>
  </si>
  <si>
    <t>牌洲湾、陆水烈士陵园日常管理维护及祭扫活动</t>
  </si>
  <si>
    <t>退役军人县服务中心经费</t>
  </si>
  <si>
    <r>
      <rPr>
        <sz val="8"/>
        <color theme="1"/>
        <rFont val="等线"/>
        <charset val="134"/>
      </rPr>
      <t>退役军人服务中心工作经费</t>
    </r>
  </si>
  <si>
    <t>退役军人双拥、慰问和维稳专项</t>
  </si>
  <si>
    <r>
      <rPr>
        <sz val="8"/>
        <color theme="1"/>
        <rFont val="等线"/>
        <charset val="134"/>
      </rPr>
      <t>春节、八一慰问、双拥和维稳专项</t>
    </r>
    <r>
      <rPr>
        <sz val="8"/>
        <color theme="1"/>
        <rFont val="Times New Roman"/>
        <charset val="134"/>
      </rPr>
      <t>80</t>
    </r>
    <r>
      <rPr>
        <sz val="8"/>
        <color theme="1"/>
        <rFont val="等线"/>
        <charset val="134"/>
      </rPr>
      <t>万元，</t>
    </r>
  </si>
  <si>
    <t>义务兵家庭优待金</t>
  </si>
  <si>
    <r>
      <rPr>
        <sz val="8"/>
        <color theme="1"/>
        <rFont val="等线"/>
        <charset val="134"/>
      </rPr>
      <t>农村家庭不低于当地上年度农村居民人均纯收入</t>
    </r>
    <r>
      <rPr>
        <sz val="8"/>
        <color theme="1"/>
        <rFont val="Times New Roman"/>
        <charset val="134"/>
      </rPr>
      <t>1.89</t>
    </r>
    <r>
      <rPr>
        <sz val="8"/>
        <color theme="1"/>
        <rFont val="等线"/>
        <charset val="134"/>
      </rPr>
      <t>万发放，城镇家庭不低于当地上年度城镇居民人均可支配收入的</t>
    </r>
    <r>
      <rPr>
        <sz val="8"/>
        <color theme="1"/>
        <rFont val="Times New Roman"/>
        <charset val="134"/>
      </rPr>
      <t>50%</t>
    </r>
    <r>
      <rPr>
        <sz val="8"/>
        <color theme="1"/>
        <rFont val="等线"/>
        <charset val="134"/>
      </rPr>
      <t>标准</t>
    </r>
    <r>
      <rPr>
        <sz val="8"/>
        <color theme="1"/>
        <rFont val="Times New Roman"/>
        <charset val="134"/>
      </rPr>
      <t>1.63</t>
    </r>
    <r>
      <rPr>
        <sz val="8"/>
        <color theme="1"/>
        <rFont val="等线"/>
        <charset val="134"/>
      </rPr>
      <t>万发放。大学生本科增发</t>
    </r>
    <r>
      <rPr>
        <sz val="8"/>
        <color theme="1"/>
        <rFont val="Times New Roman"/>
        <charset val="134"/>
      </rPr>
      <t>100%</t>
    </r>
    <r>
      <rPr>
        <sz val="8"/>
        <color theme="1"/>
        <rFont val="等线"/>
        <charset val="134"/>
      </rPr>
      <t>，专科</t>
    </r>
    <r>
      <rPr>
        <sz val="8"/>
        <color theme="1"/>
        <rFont val="Times New Roman"/>
        <charset val="134"/>
      </rPr>
      <t>50%</t>
    </r>
    <r>
      <rPr>
        <sz val="8"/>
        <color theme="1"/>
        <rFont val="等线"/>
        <charset val="134"/>
      </rPr>
      <t>。按发放标准和人数预算</t>
    </r>
    <r>
      <rPr>
        <sz val="8"/>
        <color theme="1"/>
        <rFont val="Times New Roman"/>
        <charset val="134"/>
      </rPr>
      <t>2023</t>
    </r>
    <r>
      <rPr>
        <sz val="8"/>
        <color theme="1"/>
        <rFont val="等线"/>
        <charset val="134"/>
      </rPr>
      <t>年义务兵家庭优待金</t>
    </r>
    <r>
      <rPr>
        <sz val="8"/>
        <color theme="1"/>
        <rFont val="Times New Roman"/>
        <charset val="134"/>
      </rPr>
      <t>180</t>
    </r>
    <r>
      <rPr>
        <sz val="8"/>
        <color theme="1"/>
        <rFont val="等线"/>
        <charset val="134"/>
      </rPr>
      <t>万元。</t>
    </r>
  </si>
  <si>
    <t>解决退役士兵历史遗留问题专项经费</t>
  </si>
  <si>
    <r>
      <rPr>
        <b/>
        <sz val="8"/>
        <color theme="1"/>
        <rFont val="Times New Roman"/>
        <charset val="134"/>
      </rPr>
      <t>1.</t>
    </r>
    <r>
      <rPr>
        <sz val="8"/>
        <color theme="1"/>
        <rFont val="等线"/>
        <charset val="134"/>
      </rPr>
      <t>符合政府安排工作条件退役士兵待安置期间生活补助，通过初步测算，渉及待安排工作期间生活补助人均</t>
    </r>
    <r>
      <rPr>
        <sz val="8"/>
        <color theme="1"/>
        <rFont val="Times New Roman"/>
        <charset val="134"/>
      </rPr>
      <t>0.2</t>
    </r>
    <r>
      <rPr>
        <sz val="8"/>
        <color theme="1"/>
        <rFont val="等线"/>
        <charset val="134"/>
      </rPr>
      <t>万元，补发符合政府和政府安排工作条件退役士兵待岗期间生活补助，渉及待岗期间生活补助人均</t>
    </r>
    <r>
      <rPr>
        <sz val="8"/>
        <color theme="1"/>
        <rFont val="Times New Roman"/>
        <charset val="134"/>
      </rPr>
      <t>2.5</t>
    </r>
    <r>
      <rPr>
        <sz val="8"/>
        <color theme="1"/>
        <rFont val="等线"/>
        <charset val="134"/>
      </rPr>
      <t>万元，预计</t>
    </r>
    <r>
      <rPr>
        <sz val="8"/>
        <color theme="1"/>
        <rFont val="Times New Roman"/>
        <charset val="134"/>
      </rPr>
      <t>128.5</t>
    </r>
    <r>
      <rPr>
        <sz val="8"/>
        <color theme="1"/>
        <rFont val="等线"/>
        <charset val="134"/>
      </rPr>
      <t xml:space="preserve">万元。
</t>
    </r>
    <r>
      <rPr>
        <b/>
        <sz val="8"/>
        <color theme="1"/>
        <rFont val="Times New Roman"/>
        <charset val="134"/>
      </rPr>
      <t>2.</t>
    </r>
    <r>
      <rPr>
        <sz val="8"/>
        <color theme="1"/>
        <rFont val="等线"/>
        <charset val="134"/>
      </rPr>
      <t>提前退休六级以上伤残军人，提前退休对越自卫反击战烈士亲属，荣立二等功以上功臣群体工资，按事业单位和企业平均养老金均值，补贴</t>
    </r>
    <r>
      <rPr>
        <sz val="8"/>
        <color theme="1"/>
        <rFont val="Times New Roman"/>
        <charset val="134"/>
      </rPr>
      <t>3</t>
    </r>
    <r>
      <rPr>
        <sz val="8"/>
        <color theme="1"/>
        <rFont val="等线"/>
        <charset val="134"/>
      </rPr>
      <t>个特殊群体工资差额，共计</t>
    </r>
    <r>
      <rPr>
        <sz val="8"/>
        <color theme="1"/>
        <rFont val="Times New Roman"/>
        <charset val="134"/>
      </rPr>
      <t>31.5</t>
    </r>
    <r>
      <rPr>
        <sz val="8"/>
        <color theme="1"/>
        <rFont val="等线"/>
        <charset val="134"/>
      </rPr>
      <t>万元。依据（县退役军人事务领导小组</t>
    </r>
    <r>
      <rPr>
        <sz val="8"/>
        <color theme="1"/>
        <rFont val="Times New Roman"/>
        <charset val="134"/>
      </rPr>
      <t>2020</t>
    </r>
    <r>
      <rPr>
        <sz val="8"/>
        <color theme="1"/>
        <rFont val="等线"/>
        <charset val="134"/>
      </rPr>
      <t>年第一次会议纪要）</t>
    </r>
  </si>
  <si>
    <t>退役军人事务工作运转专项</t>
  </si>
  <si>
    <r>
      <rPr>
        <sz val="8"/>
        <color theme="1"/>
        <rFont val="Times New Roman"/>
        <charset val="134"/>
      </rPr>
      <t>2021</t>
    </r>
    <r>
      <rPr>
        <sz val="8"/>
        <color theme="1"/>
        <rFont val="等线"/>
        <charset val="134"/>
      </rPr>
      <t>年</t>
    </r>
    <r>
      <rPr>
        <sz val="8"/>
        <color theme="1"/>
        <rFont val="Times New Roman"/>
        <charset val="134"/>
      </rPr>
      <t>23</t>
    </r>
    <r>
      <rPr>
        <sz val="8"/>
        <color theme="1"/>
        <rFont val="等线"/>
        <charset val="134"/>
      </rPr>
      <t>人，退役军人事务运转工作经费</t>
    </r>
    <r>
      <rPr>
        <sz val="8"/>
        <color theme="1"/>
        <rFont val="Times New Roman"/>
        <charset val="134"/>
      </rPr>
      <t>20</t>
    </r>
    <r>
      <rPr>
        <sz val="8"/>
        <color theme="1"/>
        <rFont val="等线"/>
        <charset val="134"/>
      </rPr>
      <t>万，聘用人员</t>
    </r>
    <r>
      <rPr>
        <sz val="8"/>
        <color theme="1"/>
        <rFont val="Times New Roman"/>
        <charset val="134"/>
      </rPr>
      <t>7</t>
    </r>
    <r>
      <rPr>
        <sz val="8"/>
        <color theme="1"/>
        <rFont val="等线"/>
        <charset val="134"/>
      </rPr>
      <t>人工资补贴</t>
    </r>
    <r>
      <rPr>
        <sz val="8"/>
        <color theme="1"/>
        <rFont val="Times New Roman"/>
        <charset val="134"/>
      </rPr>
      <t>1800</t>
    </r>
    <r>
      <rPr>
        <sz val="8"/>
        <color theme="1"/>
        <rFont val="等线"/>
        <charset val="134"/>
      </rPr>
      <t>元</t>
    </r>
    <r>
      <rPr>
        <sz val="8"/>
        <color theme="1"/>
        <rFont val="Times New Roman"/>
        <charset val="134"/>
      </rPr>
      <t>/</t>
    </r>
    <r>
      <rPr>
        <sz val="8"/>
        <color theme="1"/>
        <rFont val="等线"/>
        <charset val="134"/>
      </rPr>
      <t>人</t>
    </r>
    <r>
      <rPr>
        <sz val="8"/>
        <color theme="1"/>
        <rFont val="Times New Roman"/>
        <charset val="134"/>
      </rPr>
      <t>/</t>
    </r>
    <r>
      <rPr>
        <sz val="8"/>
        <color theme="1"/>
        <rFont val="等线"/>
        <charset val="134"/>
      </rPr>
      <t>月，社保</t>
    </r>
    <r>
      <rPr>
        <sz val="8"/>
        <color theme="1"/>
        <rFont val="Times New Roman"/>
        <charset val="134"/>
      </rPr>
      <t>1000</t>
    </r>
    <r>
      <rPr>
        <sz val="8"/>
        <color theme="1"/>
        <rFont val="等线"/>
        <charset val="134"/>
      </rPr>
      <t>元</t>
    </r>
    <r>
      <rPr>
        <sz val="8"/>
        <color theme="1"/>
        <rFont val="Times New Roman"/>
        <charset val="134"/>
      </rPr>
      <t>/</t>
    </r>
    <r>
      <rPr>
        <sz val="8"/>
        <color theme="1"/>
        <rFont val="等线"/>
        <charset val="134"/>
      </rPr>
      <t>人</t>
    </r>
    <r>
      <rPr>
        <sz val="8"/>
        <color theme="1"/>
        <rFont val="Times New Roman"/>
        <charset val="134"/>
      </rPr>
      <t>/</t>
    </r>
    <r>
      <rPr>
        <sz val="8"/>
        <color theme="1"/>
        <rFont val="等线"/>
        <charset val="134"/>
      </rPr>
      <t>月，全年需补贴</t>
    </r>
    <r>
      <rPr>
        <sz val="8"/>
        <color theme="1"/>
        <rFont val="Times New Roman"/>
        <charset val="134"/>
      </rPr>
      <t>23</t>
    </r>
    <r>
      <rPr>
        <sz val="8"/>
        <color theme="1"/>
        <rFont val="等线"/>
        <charset val="134"/>
      </rPr>
      <t>万元，共需预算</t>
    </r>
    <r>
      <rPr>
        <sz val="8"/>
        <color theme="1"/>
        <rFont val="Times New Roman"/>
        <charset val="134"/>
      </rPr>
      <t>43</t>
    </r>
    <r>
      <rPr>
        <sz val="8"/>
        <color theme="1"/>
        <rFont val="等线"/>
        <charset val="134"/>
      </rPr>
      <t>万元。</t>
    </r>
  </si>
  <si>
    <t>退伍军人安置专项</t>
  </si>
  <si>
    <r>
      <rPr>
        <b/>
        <sz val="8"/>
        <color theme="1"/>
        <rFont val="Times New Roman"/>
        <charset val="134"/>
      </rPr>
      <t>2023</t>
    </r>
    <r>
      <rPr>
        <b/>
        <sz val="8"/>
        <color theme="1"/>
        <rFont val="宋体"/>
        <charset val="134"/>
      </rPr>
      <t>年暂不安排</t>
    </r>
  </si>
  <si>
    <t>编纂《嘉鱼英烈传》出版费</t>
  </si>
  <si>
    <t>文庙山烈士陵园滑坡治理工程配套资金</t>
  </si>
  <si>
    <t>39.嘉鱼县卫生健康局</t>
  </si>
  <si>
    <t>基本公共卫生服务县级专项</t>
  </si>
  <si>
    <r>
      <rPr>
        <sz val="8"/>
        <rFont val="Times New Roman"/>
        <charset val="134"/>
      </rPr>
      <t>2022</t>
    </r>
    <r>
      <rPr>
        <sz val="8"/>
        <rFont val="等线"/>
        <charset val="134"/>
      </rPr>
      <t>年按地方人口每人</t>
    </r>
    <r>
      <rPr>
        <sz val="8"/>
        <rFont val="Times New Roman"/>
        <charset val="134"/>
      </rPr>
      <t>84</t>
    </r>
    <r>
      <rPr>
        <sz val="8"/>
        <rFont val="等线"/>
        <charset val="134"/>
      </rPr>
      <t>元标准财政补助，中央补助</t>
    </r>
    <r>
      <rPr>
        <sz val="8"/>
        <rFont val="Times New Roman"/>
        <charset val="134"/>
      </rPr>
      <t>60%</t>
    </r>
    <r>
      <rPr>
        <sz val="8"/>
        <rFont val="等线"/>
        <charset val="134"/>
      </rPr>
      <t>补</t>
    </r>
    <r>
      <rPr>
        <sz val="8"/>
        <rFont val="Times New Roman"/>
        <charset val="134"/>
      </rPr>
      <t>50.4</t>
    </r>
    <r>
      <rPr>
        <sz val="8"/>
        <rFont val="等线"/>
        <charset val="134"/>
      </rPr>
      <t>元；余</t>
    </r>
    <r>
      <rPr>
        <sz val="8"/>
        <rFont val="Times New Roman"/>
        <charset val="134"/>
      </rPr>
      <t>40%</t>
    </r>
    <r>
      <rPr>
        <sz val="8"/>
        <rFont val="等线"/>
        <charset val="134"/>
      </rPr>
      <t>省补助</t>
    </r>
    <r>
      <rPr>
        <sz val="8"/>
        <rFont val="Times New Roman"/>
        <charset val="134"/>
      </rPr>
      <t>50%</t>
    </r>
    <r>
      <rPr>
        <sz val="8"/>
        <rFont val="等线"/>
        <charset val="134"/>
      </rPr>
      <t>补</t>
    </r>
    <r>
      <rPr>
        <sz val="8"/>
        <rFont val="Times New Roman"/>
        <charset val="134"/>
      </rPr>
      <t>16.8</t>
    </r>
    <r>
      <rPr>
        <sz val="8"/>
        <rFont val="等线"/>
        <charset val="134"/>
      </rPr>
      <t>元；县负担</t>
    </r>
    <r>
      <rPr>
        <sz val="8"/>
        <rFont val="Times New Roman"/>
        <charset val="134"/>
      </rPr>
      <t>50%</t>
    </r>
    <r>
      <rPr>
        <sz val="8"/>
        <rFont val="等线"/>
        <charset val="134"/>
      </rPr>
      <t>补</t>
    </r>
    <r>
      <rPr>
        <sz val="8"/>
        <rFont val="Times New Roman"/>
        <charset val="134"/>
      </rPr>
      <t>16.8</t>
    </r>
    <r>
      <rPr>
        <sz val="8"/>
        <rFont val="等线"/>
        <charset val="134"/>
      </rPr>
      <t>元；按</t>
    </r>
    <r>
      <rPr>
        <sz val="8"/>
        <rFont val="Times New Roman"/>
        <charset val="134"/>
      </rPr>
      <t>31.98</t>
    </r>
    <r>
      <rPr>
        <sz val="8"/>
        <rFont val="等线"/>
        <charset val="134"/>
      </rPr>
      <t>万人</t>
    </r>
    <r>
      <rPr>
        <sz val="8"/>
        <rFont val="Times New Roman"/>
        <charset val="134"/>
      </rPr>
      <t>×16.8</t>
    </r>
    <r>
      <rPr>
        <sz val="8"/>
        <rFont val="等线"/>
        <charset val="134"/>
      </rPr>
      <t>元＝</t>
    </r>
    <r>
      <rPr>
        <sz val="8"/>
        <rFont val="Times New Roman"/>
        <charset val="134"/>
      </rPr>
      <t>537.264</t>
    </r>
    <r>
      <rPr>
        <sz val="8"/>
        <rFont val="等线"/>
        <charset val="134"/>
      </rPr>
      <t>万元</t>
    </r>
  </si>
  <si>
    <t>村卫生室基本运行经费和乡村医生补助</t>
  </si>
  <si>
    <r>
      <rPr>
        <sz val="8"/>
        <color rgb="FFFF0000"/>
        <rFont val="Times New Roman"/>
        <charset val="134"/>
      </rPr>
      <t>1</t>
    </r>
    <r>
      <rPr>
        <sz val="8"/>
        <color rgb="FFFF0000"/>
        <rFont val="等线"/>
        <charset val="134"/>
      </rPr>
      <t>、卫生室运行费</t>
    </r>
    <r>
      <rPr>
        <sz val="8"/>
        <color rgb="FFFF0000"/>
        <rFont val="Times New Roman"/>
        <charset val="134"/>
      </rPr>
      <t>5000</t>
    </r>
    <r>
      <rPr>
        <sz val="8"/>
        <color rgb="FFFF0000"/>
        <rFont val="等线"/>
        <charset val="134"/>
      </rPr>
      <t>元</t>
    </r>
    <r>
      <rPr>
        <sz val="8"/>
        <color rgb="FFFF0000"/>
        <rFont val="Times New Roman"/>
        <charset val="134"/>
      </rPr>
      <t>/</t>
    </r>
    <r>
      <rPr>
        <sz val="8"/>
        <color rgb="FFFF0000"/>
        <rFont val="等线"/>
        <charset val="134"/>
      </rPr>
      <t>个</t>
    </r>
    <r>
      <rPr>
        <sz val="8"/>
        <color rgb="FFFF0000"/>
        <rFont val="Times New Roman"/>
        <charset val="134"/>
      </rPr>
      <t>/</t>
    </r>
    <r>
      <rPr>
        <sz val="8"/>
        <color rgb="FFFF0000"/>
        <rFont val="等线"/>
        <charset val="134"/>
      </rPr>
      <t>年，按</t>
    </r>
    <r>
      <rPr>
        <sz val="8"/>
        <color rgb="FFFF0000"/>
        <rFont val="Times New Roman"/>
        <charset val="134"/>
      </rPr>
      <t>5</t>
    </r>
    <r>
      <rPr>
        <sz val="8"/>
        <color rgb="FFFF0000"/>
        <rFont val="等线"/>
        <charset val="134"/>
      </rPr>
      <t>：</t>
    </r>
    <r>
      <rPr>
        <sz val="8"/>
        <color rgb="FFFF0000"/>
        <rFont val="Times New Roman"/>
        <charset val="134"/>
      </rPr>
      <t>5</t>
    </r>
    <r>
      <rPr>
        <sz val="8"/>
        <color rgb="FFFF0000"/>
        <rFont val="等线"/>
        <charset val="134"/>
      </rPr>
      <t>分摊，全县</t>
    </r>
    <r>
      <rPr>
        <sz val="8"/>
        <color rgb="FFFF0000"/>
        <rFont val="Times New Roman"/>
        <charset val="134"/>
      </rPr>
      <t>90</t>
    </r>
    <r>
      <rPr>
        <sz val="8"/>
        <color rgb="FFFF0000"/>
        <rFont val="等线"/>
        <charset val="134"/>
      </rPr>
      <t>个村卫生室每年应承担</t>
    </r>
    <r>
      <rPr>
        <b/>
        <sz val="8"/>
        <color rgb="FFFF0000"/>
        <rFont val="Times New Roman"/>
        <charset val="134"/>
      </rPr>
      <t>22.5</t>
    </r>
    <r>
      <rPr>
        <sz val="8"/>
        <color rgb="FFFF0000"/>
        <rFont val="等线"/>
        <charset val="134"/>
      </rPr>
      <t>万元。</t>
    </r>
    <r>
      <rPr>
        <sz val="8"/>
        <rFont val="Times New Roman"/>
        <charset val="134"/>
      </rPr>
      <t xml:space="preserve">
2</t>
    </r>
    <r>
      <rPr>
        <sz val="8"/>
        <rFont val="等线"/>
        <charset val="134"/>
      </rPr>
      <t>、村医工资和补助按人数</t>
    </r>
    <r>
      <rPr>
        <sz val="8"/>
        <rFont val="Times New Roman"/>
        <charset val="134"/>
      </rPr>
      <t>243</t>
    </r>
    <r>
      <rPr>
        <sz val="8"/>
        <rFont val="等线"/>
        <charset val="134"/>
      </rPr>
      <t>人</t>
    </r>
    <r>
      <rPr>
        <sz val="8"/>
        <rFont val="Times New Roman"/>
        <charset val="134"/>
      </rPr>
      <t>*6000</t>
    </r>
    <r>
      <rPr>
        <sz val="8"/>
        <rFont val="等线"/>
        <charset val="134"/>
      </rPr>
      <t>元</t>
    </r>
    <r>
      <rPr>
        <sz val="8"/>
        <rFont val="Times New Roman"/>
        <charset val="134"/>
      </rPr>
      <t>=</t>
    </r>
    <r>
      <rPr>
        <b/>
        <sz val="8"/>
        <rFont val="Times New Roman"/>
        <charset val="134"/>
      </rPr>
      <t>145.8</t>
    </r>
    <r>
      <rPr>
        <b/>
        <sz val="8"/>
        <rFont val="宋体"/>
        <charset val="134"/>
      </rPr>
      <t>万</t>
    </r>
    <r>
      <rPr>
        <sz val="8"/>
        <rFont val="等线"/>
        <charset val="134"/>
      </rPr>
      <t>，到龄村医生活补助</t>
    </r>
    <r>
      <rPr>
        <b/>
        <sz val="8"/>
        <rFont val="Times New Roman"/>
        <charset val="134"/>
      </rPr>
      <t>135</t>
    </r>
    <r>
      <rPr>
        <b/>
        <sz val="8"/>
        <rFont val="宋体"/>
        <charset val="134"/>
      </rPr>
      <t>万元</t>
    </r>
    <r>
      <rPr>
        <sz val="8"/>
        <rFont val="等线"/>
        <charset val="134"/>
      </rPr>
      <t>；</t>
    </r>
    <r>
      <rPr>
        <sz val="8"/>
        <rFont val="Times New Roman"/>
        <charset val="134"/>
      </rPr>
      <t xml:space="preserve"> 3</t>
    </r>
    <r>
      <rPr>
        <sz val="8"/>
        <rFont val="等线"/>
        <charset val="134"/>
      </rPr>
      <t>、</t>
    </r>
    <r>
      <rPr>
        <sz val="8"/>
        <rFont val="Times New Roman"/>
        <charset val="134"/>
      </rPr>
      <t>2019-2021</t>
    </r>
    <r>
      <rPr>
        <sz val="8"/>
        <rFont val="等线"/>
        <charset val="134"/>
      </rPr>
      <t>年我县共委托湖北科技学院培养</t>
    </r>
    <r>
      <rPr>
        <sz val="8"/>
        <rFont val="Times New Roman"/>
        <charset val="134"/>
      </rPr>
      <t>“</t>
    </r>
    <r>
      <rPr>
        <sz val="8"/>
        <rFont val="等线"/>
        <charset val="134"/>
      </rPr>
      <t>大学生村医</t>
    </r>
    <r>
      <rPr>
        <sz val="8"/>
        <rFont val="Times New Roman"/>
        <charset val="134"/>
      </rPr>
      <t>”50</t>
    </r>
    <r>
      <rPr>
        <sz val="8"/>
        <rFont val="等线"/>
        <charset val="134"/>
      </rPr>
      <t>人，县级财政应负担每人每年</t>
    </r>
    <r>
      <rPr>
        <sz val="8"/>
        <rFont val="Times New Roman"/>
        <charset val="134"/>
      </rPr>
      <t>1</t>
    </r>
    <r>
      <rPr>
        <sz val="8"/>
        <rFont val="等线"/>
        <charset val="134"/>
      </rPr>
      <t>万元培养经费的</t>
    </r>
    <r>
      <rPr>
        <sz val="8"/>
        <rFont val="Times New Roman"/>
        <charset val="134"/>
      </rPr>
      <t>50%</t>
    </r>
    <r>
      <rPr>
        <sz val="8"/>
        <rFont val="等线"/>
        <charset val="134"/>
      </rPr>
      <t>，共计</t>
    </r>
    <r>
      <rPr>
        <b/>
        <sz val="8"/>
        <rFont val="Times New Roman"/>
        <charset val="134"/>
      </rPr>
      <t>25</t>
    </r>
    <r>
      <rPr>
        <b/>
        <sz val="8"/>
        <rFont val="宋体"/>
        <charset val="134"/>
      </rPr>
      <t>万元</t>
    </r>
    <r>
      <rPr>
        <sz val="8"/>
        <rFont val="等线"/>
        <charset val="134"/>
      </rPr>
      <t>，</t>
    </r>
    <r>
      <rPr>
        <sz val="8"/>
        <rFont val="Times New Roman"/>
        <charset val="134"/>
      </rPr>
      <t xml:space="preserve"> </t>
    </r>
    <r>
      <rPr>
        <b/>
        <sz val="8"/>
        <rFont val="宋体"/>
        <charset val="134"/>
      </rPr>
      <t>总计</t>
    </r>
    <r>
      <rPr>
        <b/>
        <sz val="8"/>
        <rFont val="Times New Roman"/>
        <charset val="134"/>
      </rPr>
      <t>22.5+145.8+135+30+25=358.3</t>
    </r>
    <r>
      <rPr>
        <b/>
        <sz val="8"/>
        <rFont val="宋体"/>
        <charset val="134"/>
      </rPr>
      <t>万元</t>
    </r>
    <r>
      <rPr>
        <sz val="8"/>
        <rFont val="Times New Roman"/>
        <charset val="134"/>
      </rPr>
      <t xml:space="preserve">                                        </t>
    </r>
  </si>
  <si>
    <t>重大传染病防控经费</t>
  </si>
  <si>
    <r>
      <rPr>
        <sz val="8"/>
        <rFont val="等线"/>
        <charset val="134"/>
      </rPr>
      <t>该项目整合血防防治、结核、晚血、疫苗等重大传染病防控项目，该项目先行支付中央和省级资金，不足部分用此项目解决。需签</t>
    </r>
    <r>
      <rPr>
        <sz val="8"/>
        <rFont val="宋体"/>
        <charset val="134"/>
      </rPr>
      <t>批</t>
    </r>
  </si>
  <si>
    <t>孕产妇分娩补助</t>
  </si>
  <si>
    <r>
      <rPr>
        <sz val="8"/>
        <color theme="1"/>
        <rFont val="宋体"/>
        <charset val="134"/>
      </rPr>
      <t>我县每年医疗卫生机构孕产妇一、二分娩约</t>
    </r>
    <r>
      <rPr>
        <sz val="8"/>
        <color theme="1"/>
        <rFont val="Times New Roman"/>
        <charset val="134"/>
      </rPr>
      <t>300</t>
    </r>
    <r>
      <rPr>
        <sz val="8"/>
        <color theme="1"/>
        <rFont val="宋体"/>
        <charset val="134"/>
      </rPr>
      <t>人，按政策规定，分娩孕产妇每人补助</t>
    </r>
    <r>
      <rPr>
        <sz val="8"/>
        <rFont val="Times New Roman"/>
        <charset val="134"/>
      </rPr>
      <t>700</t>
    </r>
    <r>
      <rPr>
        <sz val="8"/>
        <rFont val="等线"/>
        <charset val="134"/>
      </rPr>
      <t>元，</t>
    </r>
    <r>
      <rPr>
        <sz val="8"/>
        <rFont val="Times New Roman"/>
        <charset val="134"/>
      </rPr>
      <t>700</t>
    </r>
    <r>
      <rPr>
        <sz val="8"/>
        <rFont val="等线"/>
        <charset val="134"/>
      </rPr>
      <t>元</t>
    </r>
    <r>
      <rPr>
        <sz val="8"/>
        <rFont val="Times New Roman"/>
        <charset val="134"/>
      </rPr>
      <t>*300</t>
    </r>
    <r>
      <rPr>
        <sz val="8"/>
        <rFont val="等线"/>
        <charset val="134"/>
      </rPr>
      <t>人</t>
    </r>
    <r>
      <rPr>
        <sz val="8"/>
        <rFont val="Times New Roman"/>
        <charset val="134"/>
      </rPr>
      <t>=210</t>
    </r>
    <r>
      <rPr>
        <sz val="8"/>
        <rFont val="等线"/>
        <charset val="134"/>
      </rPr>
      <t>万元。</t>
    </r>
    <r>
      <rPr>
        <sz val="8"/>
        <rFont val="Times New Roman"/>
        <charset val="134"/>
      </rPr>
      <t>2022</t>
    </r>
    <r>
      <rPr>
        <sz val="8"/>
        <rFont val="宋体"/>
        <charset val="134"/>
      </rPr>
      <t>年</t>
    </r>
    <r>
      <rPr>
        <sz val="8"/>
        <rFont val="等线"/>
        <charset val="134"/>
      </rPr>
      <t>出台三孩分娩</t>
    </r>
    <r>
      <rPr>
        <sz val="8"/>
        <rFont val="Times New Roman"/>
        <charset val="134"/>
      </rPr>
      <t>800</t>
    </r>
    <r>
      <rPr>
        <sz val="8"/>
        <rFont val="等线"/>
        <charset val="134"/>
      </rPr>
      <t>人</t>
    </r>
    <r>
      <rPr>
        <sz val="8"/>
        <rFont val="Times New Roman"/>
        <charset val="134"/>
      </rPr>
      <t>*1200</t>
    </r>
    <r>
      <rPr>
        <sz val="8"/>
        <rFont val="等线"/>
        <charset val="134"/>
      </rPr>
      <t>元</t>
    </r>
    <r>
      <rPr>
        <sz val="8"/>
        <rFont val="Times New Roman"/>
        <charset val="134"/>
      </rPr>
      <t>/</t>
    </r>
    <r>
      <rPr>
        <sz val="8"/>
        <rFont val="等线"/>
        <charset val="134"/>
      </rPr>
      <t>人</t>
    </r>
    <r>
      <rPr>
        <sz val="8"/>
        <rFont val="Times New Roman"/>
        <charset val="134"/>
      </rPr>
      <t>=96</t>
    </r>
    <r>
      <rPr>
        <sz val="8"/>
        <rFont val="等线"/>
        <charset val="134"/>
      </rPr>
      <t>万元，计</t>
    </r>
    <r>
      <rPr>
        <sz val="8"/>
        <rFont val="Times New Roman"/>
        <charset val="134"/>
      </rPr>
      <t>306</t>
    </r>
    <r>
      <rPr>
        <sz val="8"/>
        <rFont val="等线"/>
        <charset val="134"/>
      </rPr>
      <t>万元</t>
    </r>
    <r>
      <rPr>
        <sz val="8"/>
        <rFont val="Times New Roman"/>
        <charset val="134"/>
      </rPr>
      <t>.</t>
    </r>
  </si>
  <si>
    <t>基层医疗卫生机构医疗责任保险保费</t>
  </si>
  <si>
    <r>
      <rPr>
        <sz val="8"/>
        <rFont val="等线"/>
        <charset val="134"/>
      </rPr>
      <t>县长办公会</t>
    </r>
    <r>
      <rPr>
        <sz val="8"/>
        <rFont val="Times New Roman"/>
        <charset val="134"/>
      </rPr>
      <t>[2014]</t>
    </r>
    <r>
      <rPr>
        <sz val="8"/>
        <rFont val="等线"/>
        <charset val="134"/>
      </rPr>
      <t>第</t>
    </r>
    <r>
      <rPr>
        <sz val="8"/>
        <rFont val="Times New Roman"/>
        <charset val="134"/>
      </rPr>
      <t>4</t>
    </r>
    <r>
      <rPr>
        <sz val="8"/>
        <rFont val="等线"/>
        <charset val="134"/>
      </rPr>
      <t>号，</t>
    </r>
    <r>
      <rPr>
        <sz val="8"/>
        <rFont val="Times New Roman"/>
        <charset val="134"/>
      </rPr>
      <t>2014</t>
    </r>
    <r>
      <rPr>
        <sz val="8"/>
        <rFont val="等线"/>
        <charset val="134"/>
      </rPr>
      <t>年列入</t>
    </r>
  </si>
  <si>
    <t>上划市疾病应急救助资金</t>
  </si>
  <si>
    <r>
      <rPr>
        <sz val="8"/>
        <rFont val="等线"/>
        <charset val="134"/>
      </rPr>
      <t>按市下达上解数预算</t>
    </r>
  </si>
  <si>
    <t>惠民医疗专项补助（中医院）</t>
  </si>
  <si>
    <r>
      <rPr>
        <sz val="8"/>
        <rFont val="等线"/>
        <charset val="134"/>
      </rPr>
      <t>嘉政办</t>
    </r>
    <r>
      <rPr>
        <sz val="8"/>
        <rFont val="Times New Roman"/>
        <charset val="134"/>
      </rPr>
      <t>[2007]125</t>
    </r>
    <r>
      <rPr>
        <sz val="8"/>
        <rFont val="等线"/>
        <charset val="134"/>
      </rPr>
      <t>号鄂政办发</t>
    </r>
    <r>
      <rPr>
        <sz val="8"/>
        <rFont val="Times New Roman"/>
        <charset val="134"/>
      </rPr>
      <t>[2006]122</t>
    </r>
    <r>
      <rPr>
        <sz val="8"/>
        <rFont val="等线"/>
        <charset val="134"/>
      </rPr>
      <t>号</t>
    </r>
    <r>
      <rPr>
        <sz val="8"/>
        <rFont val="Times New Roman"/>
        <charset val="134"/>
      </rPr>
      <t>,"</t>
    </r>
    <r>
      <rPr>
        <sz val="8"/>
        <rFont val="等线"/>
        <charset val="134"/>
      </rPr>
      <t>八免十减半药品零差价</t>
    </r>
    <r>
      <rPr>
        <sz val="8"/>
        <rFont val="Times New Roman"/>
        <charset val="134"/>
      </rPr>
      <t>"</t>
    </r>
    <r>
      <rPr>
        <sz val="8"/>
        <rFont val="等线"/>
        <charset val="134"/>
      </rPr>
      <t>专项补助</t>
    </r>
  </si>
  <si>
    <t>预防性体检补助资金（疾控含取消收费）</t>
  </si>
  <si>
    <r>
      <rPr>
        <sz val="8"/>
        <rFont val="Times New Roman"/>
        <charset val="134"/>
      </rPr>
      <t>2021</t>
    </r>
    <r>
      <rPr>
        <sz val="8"/>
        <rFont val="等线"/>
        <charset val="134"/>
      </rPr>
      <t>年全县免费防疫性体检预计约</t>
    </r>
    <r>
      <rPr>
        <sz val="8"/>
        <rFont val="Times New Roman"/>
        <charset val="134"/>
      </rPr>
      <t>13000</t>
    </r>
    <r>
      <rPr>
        <sz val="8"/>
        <rFont val="等线"/>
        <charset val="134"/>
      </rPr>
      <t>人</t>
    </r>
    <r>
      <rPr>
        <sz val="8"/>
        <rFont val="Times New Roman"/>
        <charset val="134"/>
      </rPr>
      <t>,</t>
    </r>
    <r>
      <rPr>
        <sz val="8"/>
        <rFont val="等线"/>
        <charset val="134"/>
      </rPr>
      <t>免费额每人</t>
    </r>
    <r>
      <rPr>
        <sz val="8"/>
        <rFont val="Times New Roman"/>
        <charset val="134"/>
      </rPr>
      <t>200</t>
    </r>
    <r>
      <rPr>
        <sz val="8"/>
        <rFont val="等线"/>
        <charset val="134"/>
      </rPr>
      <t>元，</t>
    </r>
    <r>
      <rPr>
        <sz val="8"/>
        <rFont val="Times New Roman"/>
        <charset val="134"/>
      </rPr>
      <t>2021</t>
    </r>
    <r>
      <rPr>
        <sz val="8"/>
        <rFont val="等线"/>
        <charset val="134"/>
      </rPr>
      <t>年暂列</t>
    </r>
    <r>
      <rPr>
        <sz val="8"/>
        <rFont val="Times New Roman"/>
        <charset val="134"/>
      </rPr>
      <t>200</t>
    </r>
    <r>
      <rPr>
        <sz val="8"/>
        <rFont val="等线"/>
        <charset val="134"/>
      </rPr>
      <t>万元。</t>
    </r>
  </si>
  <si>
    <t>计划生育服务县级专项</t>
  </si>
  <si>
    <r>
      <rPr>
        <sz val="8"/>
        <color theme="1"/>
        <rFont val="Times New Roman"/>
        <charset val="134"/>
      </rPr>
      <t>1</t>
    </r>
    <r>
      <rPr>
        <sz val="8"/>
        <rFont val="等线"/>
        <charset val="134"/>
      </rPr>
      <t>、农村计划生育奖励扶助资金各类扶助对象约</t>
    </r>
    <r>
      <rPr>
        <sz val="8"/>
        <rFont val="Times New Roman"/>
        <charset val="134"/>
      </rPr>
      <t>6020</t>
    </r>
    <r>
      <rPr>
        <sz val="8"/>
        <rFont val="等线"/>
        <charset val="134"/>
      </rPr>
      <t>人次，预计共需补助资金</t>
    </r>
    <r>
      <rPr>
        <b/>
        <sz val="8"/>
        <rFont val="Times New Roman"/>
        <charset val="134"/>
      </rPr>
      <t>290</t>
    </r>
    <r>
      <rPr>
        <sz val="8"/>
        <rFont val="等线"/>
        <charset val="134"/>
      </rPr>
      <t xml:space="preserve">万元，
</t>
    </r>
    <r>
      <rPr>
        <sz val="8"/>
        <rFont val="Times New Roman"/>
        <charset val="134"/>
      </rPr>
      <t>2</t>
    </r>
    <r>
      <rPr>
        <sz val="8"/>
        <rFont val="等线"/>
        <charset val="134"/>
      </rPr>
      <t>、企业退休独生子女人员每人补贴</t>
    </r>
    <r>
      <rPr>
        <sz val="8"/>
        <rFont val="Times New Roman"/>
        <charset val="134"/>
      </rPr>
      <t>3500</t>
    </r>
    <r>
      <rPr>
        <sz val="8"/>
        <rFont val="等线"/>
        <charset val="134"/>
      </rPr>
      <t>元，</t>
    </r>
    <r>
      <rPr>
        <sz val="8"/>
        <rFont val="Times New Roman"/>
        <charset val="134"/>
      </rPr>
      <t>2022</t>
    </r>
    <r>
      <rPr>
        <sz val="8"/>
        <rFont val="等线"/>
        <charset val="134"/>
      </rPr>
      <t>年预计约</t>
    </r>
    <r>
      <rPr>
        <sz val="8"/>
        <rFont val="Times New Roman"/>
        <charset val="134"/>
      </rPr>
      <t>800</t>
    </r>
    <r>
      <rPr>
        <sz val="8"/>
        <rFont val="等线"/>
        <charset val="134"/>
      </rPr>
      <t>人享受，需补贴</t>
    </r>
    <r>
      <rPr>
        <b/>
        <sz val="8"/>
        <rFont val="Times New Roman"/>
        <charset val="134"/>
      </rPr>
      <t>280</t>
    </r>
    <r>
      <rPr>
        <sz val="8"/>
        <rFont val="等线"/>
        <charset val="134"/>
      </rPr>
      <t xml:space="preserve">万元。
</t>
    </r>
    <r>
      <rPr>
        <sz val="8"/>
        <rFont val="Times New Roman"/>
        <charset val="134"/>
      </rPr>
      <t>3</t>
    </r>
    <r>
      <rPr>
        <sz val="8"/>
        <rFont val="等线"/>
        <charset val="134"/>
      </rPr>
      <t>、计划生育特殊困难家庭扶助全县扶助约</t>
    </r>
    <r>
      <rPr>
        <sz val="8"/>
        <rFont val="Times New Roman"/>
        <charset val="134"/>
      </rPr>
      <t>4640</t>
    </r>
    <r>
      <rPr>
        <sz val="8"/>
        <rFont val="等线"/>
        <charset val="134"/>
      </rPr>
      <t>人次，需预算扶助资</t>
    </r>
    <r>
      <rPr>
        <b/>
        <sz val="8"/>
        <rFont val="Times New Roman"/>
        <charset val="134"/>
      </rPr>
      <t>110</t>
    </r>
    <r>
      <rPr>
        <sz val="8"/>
        <rFont val="等线"/>
        <charset val="134"/>
      </rPr>
      <t>万元。</t>
    </r>
  </si>
  <si>
    <t>公立医院改革专项</t>
  </si>
  <si>
    <r>
      <rPr>
        <sz val="8"/>
        <rFont val="等线"/>
        <charset val="134"/>
      </rPr>
      <t>县政府</t>
    </r>
    <r>
      <rPr>
        <sz val="8"/>
        <rFont val="Times New Roman"/>
        <charset val="134"/>
      </rPr>
      <t>2017</t>
    </r>
    <r>
      <rPr>
        <sz val="8"/>
        <rFont val="等线"/>
        <charset val="134"/>
      </rPr>
      <t>年第二次常务会议纪要公立医院综合改革方案（药品无差价补贴），人民医院，中医院、县妇幼。</t>
    </r>
  </si>
  <si>
    <t>严重精神障碍患者救治费</t>
  </si>
  <si>
    <r>
      <rPr>
        <sz val="8"/>
        <color theme="1"/>
        <rFont val="宋体"/>
        <charset val="134"/>
      </rPr>
      <t>全县在册精神病患者</t>
    </r>
    <r>
      <rPr>
        <sz val="8"/>
        <rFont val="Times New Roman"/>
        <charset val="134"/>
      </rPr>
      <t>1654</t>
    </r>
    <r>
      <rPr>
        <sz val="8"/>
        <rFont val="等线"/>
        <charset val="134"/>
      </rPr>
      <t>人，发病严重精神障碍患者入院</t>
    </r>
    <r>
      <rPr>
        <sz val="8"/>
        <rFont val="Times New Roman"/>
        <charset val="134"/>
      </rPr>
      <t>215</t>
    </r>
    <r>
      <rPr>
        <sz val="8"/>
        <rFont val="宋体"/>
        <charset val="134"/>
      </rPr>
      <t>人</t>
    </r>
    <r>
      <rPr>
        <sz val="8"/>
        <rFont val="等线"/>
        <charset val="134"/>
      </rPr>
      <t>，</t>
    </r>
    <r>
      <rPr>
        <sz val="8"/>
        <rFont val="Times New Roman"/>
        <charset val="134"/>
      </rPr>
      <t>215</t>
    </r>
    <r>
      <rPr>
        <sz val="8"/>
        <rFont val="等线"/>
        <charset val="134"/>
      </rPr>
      <t>人</t>
    </r>
    <r>
      <rPr>
        <sz val="8"/>
        <rFont val="Times New Roman"/>
        <charset val="134"/>
      </rPr>
      <t>*40</t>
    </r>
    <r>
      <rPr>
        <sz val="8"/>
        <rFont val="等线"/>
        <charset val="134"/>
      </rPr>
      <t>元</t>
    </r>
    <r>
      <rPr>
        <sz val="8"/>
        <rFont val="Times New Roman"/>
        <charset val="134"/>
      </rPr>
      <t>/</t>
    </r>
    <r>
      <rPr>
        <sz val="8"/>
        <rFont val="等线"/>
        <charset val="134"/>
      </rPr>
      <t>人天</t>
    </r>
    <r>
      <rPr>
        <sz val="8"/>
        <rFont val="Times New Roman"/>
        <charset val="134"/>
      </rPr>
      <t>*365</t>
    </r>
    <r>
      <rPr>
        <sz val="8"/>
        <rFont val="等线"/>
        <charset val="134"/>
      </rPr>
      <t>天</t>
    </r>
    <r>
      <rPr>
        <sz val="8"/>
        <rFont val="Times New Roman"/>
        <charset val="134"/>
      </rPr>
      <t>=314</t>
    </r>
    <r>
      <rPr>
        <sz val="8"/>
        <rFont val="等线"/>
        <charset val="134"/>
      </rPr>
      <t>万元。</t>
    </r>
    <r>
      <rPr>
        <sz val="8"/>
        <rFont val="Times New Roman"/>
        <charset val="134"/>
      </rPr>
      <t>2023</t>
    </r>
    <r>
      <rPr>
        <sz val="8"/>
        <rFont val="等线"/>
        <charset val="134"/>
      </rPr>
      <t>年度核定救治费用</t>
    </r>
    <r>
      <rPr>
        <sz val="8"/>
        <rFont val="Times New Roman"/>
        <charset val="134"/>
      </rPr>
      <t>314</t>
    </r>
    <r>
      <rPr>
        <sz val="8"/>
        <rFont val="等线"/>
        <charset val="134"/>
      </rPr>
      <t>万元。</t>
    </r>
  </si>
  <si>
    <t>头墩卫生院改制遗留问题补助专项</t>
  </si>
  <si>
    <r>
      <rPr>
        <sz val="8"/>
        <rFont val="等线"/>
        <charset val="134"/>
      </rPr>
      <t>头墩卫生院</t>
    </r>
    <r>
      <rPr>
        <sz val="8"/>
        <rFont val="Times New Roman"/>
        <charset val="134"/>
      </rPr>
      <t>2011</t>
    </r>
    <r>
      <rPr>
        <sz val="8"/>
        <rFont val="等线"/>
        <charset val="134"/>
      </rPr>
      <t>年撤院，</t>
    </r>
    <r>
      <rPr>
        <sz val="8"/>
        <rFont val="Times New Roman"/>
        <charset val="134"/>
      </rPr>
      <t>19</t>
    </r>
    <r>
      <rPr>
        <sz val="8"/>
        <rFont val="等线"/>
        <charset val="134"/>
      </rPr>
      <t>人转入潘湾卫生院，</t>
    </r>
    <r>
      <rPr>
        <sz val="8"/>
        <rFont val="Times New Roman"/>
        <charset val="134"/>
      </rPr>
      <t>10</t>
    </r>
    <r>
      <rPr>
        <sz val="8"/>
        <rFont val="等线"/>
        <charset val="134"/>
      </rPr>
      <t>万元包干用于社会保险缴费补助。</t>
    </r>
  </si>
  <si>
    <t>计生事业费（原计生项目）</t>
  </si>
  <si>
    <r>
      <rPr>
        <sz val="8"/>
        <rFont val="等线"/>
        <charset val="134"/>
      </rPr>
      <t>县本级配套计生事业费</t>
    </r>
  </si>
  <si>
    <t>卫生综合监督执法及培训专项经费</t>
  </si>
  <si>
    <t>厕所革命项目资金</t>
  </si>
  <si>
    <t>疫情防控经费</t>
  </si>
  <si>
    <r>
      <rPr>
        <b/>
        <sz val="8"/>
        <rFont val="宋体"/>
        <charset val="134"/>
      </rPr>
      <t>需签批</t>
    </r>
  </si>
  <si>
    <t>社保股</t>
  </si>
  <si>
    <t>四、教科文股</t>
  </si>
  <si>
    <t>40.教育部门</t>
  </si>
  <si>
    <t>教育工作经费</t>
  </si>
  <si>
    <t>中高考考务费</t>
  </si>
  <si>
    <r>
      <rPr>
        <sz val="8"/>
        <color rgb="FF000000"/>
        <rFont val="宋体"/>
        <charset val="134"/>
      </rPr>
      <t>县政府常务会议纪要（</t>
    </r>
    <r>
      <rPr>
        <sz val="8"/>
        <color rgb="FF000000"/>
        <rFont val="Times New Roman"/>
        <charset val="134"/>
      </rPr>
      <t>1</t>
    </r>
    <r>
      <rPr>
        <sz val="8"/>
        <color rgb="FF000000"/>
        <rFont val="宋体"/>
        <charset val="134"/>
      </rPr>
      <t>）</t>
    </r>
    <r>
      <rPr>
        <sz val="8"/>
        <color rgb="FF000000"/>
        <rFont val="Times New Roman"/>
        <charset val="134"/>
      </rPr>
      <t>,</t>
    </r>
    <r>
      <rPr>
        <sz val="8"/>
        <color rgb="FF000000"/>
        <rFont val="宋体"/>
        <charset val="134"/>
      </rPr>
      <t>列入常规预算（</t>
    </r>
    <r>
      <rPr>
        <sz val="8"/>
        <color rgb="FF000000"/>
        <rFont val="Times New Roman"/>
        <charset val="134"/>
      </rPr>
      <t>2021</t>
    </r>
    <r>
      <rPr>
        <sz val="8"/>
        <color rgb="FF000000"/>
        <rFont val="宋体"/>
        <charset val="134"/>
      </rPr>
      <t>年度预增加</t>
    </r>
    <r>
      <rPr>
        <sz val="8"/>
        <color rgb="FF000000"/>
        <rFont val="Times New Roman"/>
        <charset val="134"/>
      </rPr>
      <t>80</t>
    </r>
    <r>
      <rPr>
        <sz val="8"/>
        <color rgb="FF000000"/>
        <rFont val="宋体"/>
        <charset val="134"/>
      </rPr>
      <t>万）</t>
    </r>
  </si>
  <si>
    <t>中小学校安保经费</t>
  </si>
  <si>
    <r>
      <rPr>
        <sz val="8"/>
        <color rgb="FF000000"/>
        <rFont val="宋体"/>
        <charset val="134"/>
      </rPr>
      <t>根据《中小学幼儿园安全防范工作规范（试行）》标准，我县学校</t>
    </r>
    <r>
      <rPr>
        <sz val="8"/>
        <color rgb="FF000000"/>
        <rFont val="Times New Roman"/>
        <charset val="134"/>
      </rPr>
      <t>98</t>
    </r>
    <r>
      <rPr>
        <sz val="8"/>
        <color rgb="FF000000"/>
        <rFont val="宋体"/>
        <charset val="134"/>
      </rPr>
      <t>所，需配备安保人员</t>
    </r>
    <r>
      <rPr>
        <sz val="8"/>
        <color rgb="FF000000"/>
        <rFont val="Times New Roman"/>
        <charset val="134"/>
      </rPr>
      <t>188</t>
    </r>
    <r>
      <rPr>
        <sz val="8"/>
        <color rgb="FF000000"/>
        <rFont val="宋体"/>
        <charset val="134"/>
      </rPr>
      <t>人，共计</t>
    </r>
    <r>
      <rPr>
        <sz val="8"/>
        <color rgb="FF000000"/>
        <rFont val="Times New Roman"/>
        <charset val="134"/>
      </rPr>
      <t>4440000</t>
    </r>
    <r>
      <rPr>
        <sz val="8"/>
        <color rgb="FF000000"/>
        <rFont val="宋体"/>
        <charset val="134"/>
      </rPr>
      <t>元。</t>
    </r>
  </si>
  <si>
    <t>民办教师离岗退养专项经费</t>
  </si>
  <si>
    <r>
      <rPr>
        <sz val="8"/>
        <color rgb="FF000000"/>
        <rFont val="Times New Roman"/>
        <charset val="134"/>
      </rPr>
      <t>2020</t>
    </r>
    <r>
      <rPr>
        <sz val="8"/>
        <color rgb="FF000000"/>
        <rFont val="宋体"/>
        <charset val="134"/>
      </rPr>
      <t>年教育局核定人员</t>
    </r>
    <r>
      <rPr>
        <sz val="8"/>
        <color rgb="FF000000"/>
        <rFont val="Times New Roman"/>
        <charset val="134"/>
      </rPr>
      <t>43</t>
    </r>
    <r>
      <rPr>
        <sz val="8"/>
        <color rgb="FF000000"/>
        <rFont val="宋体"/>
        <charset val="134"/>
      </rPr>
      <t>人基本退养费</t>
    </r>
    <r>
      <rPr>
        <sz val="8"/>
        <color rgb="FF000000"/>
        <rFont val="Times New Roman"/>
        <charset val="134"/>
      </rPr>
      <t>105429.87×12</t>
    </r>
    <r>
      <rPr>
        <sz val="8"/>
        <color rgb="FF000000"/>
        <rFont val="宋体"/>
        <charset val="134"/>
      </rPr>
      <t>个月</t>
    </r>
    <r>
      <rPr>
        <sz val="8"/>
        <color rgb="FF000000"/>
        <rFont val="Times New Roman"/>
        <charset val="134"/>
      </rPr>
      <t>=1265158.44</t>
    </r>
    <r>
      <rPr>
        <sz val="8"/>
        <color rgb="FF000000"/>
        <rFont val="宋体"/>
        <charset val="134"/>
      </rPr>
      <t>元，在原发放的基础上增加</t>
    </r>
    <r>
      <rPr>
        <sz val="8"/>
        <color rgb="FF000000"/>
        <rFont val="Times New Roman"/>
        <charset val="134"/>
      </rPr>
      <t>50396</t>
    </r>
    <r>
      <rPr>
        <sz val="8"/>
        <color rgb="FF000000"/>
        <rFont val="宋体"/>
        <charset val="134"/>
      </rPr>
      <t>元。</t>
    </r>
  </si>
  <si>
    <t>义务教育学校校舍安全工程</t>
  </si>
  <si>
    <r>
      <rPr>
        <sz val="8"/>
        <color rgb="FF000000"/>
        <rFont val="宋体"/>
        <charset val="134"/>
      </rPr>
      <t>实施时方案报分管县长审批</t>
    </r>
    <r>
      <rPr>
        <sz val="8"/>
        <color rgb="FF000000"/>
        <rFont val="Times New Roman"/>
        <charset val="134"/>
      </rPr>
      <t>.</t>
    </r>
    <r>
      <rPr>
        <sz val="8"/>
        <color rgb="FF000000"/>
        <rFont val="宋体"/>
        <charset val="134"/>
      </rPr>
      <t>鄂政发</t>
    </r>
    <r>
      <rPr>
        <sz val="8"/>
        <color rgb="FF000000"/>
        <rFont val="Times New Roman"/>
        <charset val="134"/>
      </rPr>
      <t>[2006]37</t>
    </r>
    <r>
      <rPr>
        <sz val="8"/>
        <color rgb="FF000000"/>
        <rFont val="宋体"/>
        <charset val="134"/>
      </rPr>
      <t>号（含农村税费改革义务教育</t>
    </r>
    <r>
      <rPr>
        <sz val="8"/>
        <color rgb="FF000000"/>
        <rFont val="Times New Roman"/>
        <charset val="134"/>
      </rPr>
      <t>10%</t>
    </r>
    <r>
      <rPr>
        <sz val="8"/>
        <color rgb="FF000000"/>
        <rFont val="宋体"/>
        <charset val="134"/>
      </rPr>
      <t>），需签批拨付。</t>
    </r>
  </si>
  <si>
    <t>学前教育资助资金</t>
  </si>
  <si>
    <t>需签批。建议中央、省级资金差额部分县级签批。</t>
  </si>
  <si>
    <t>普通高中国家助学金</t>
  </si>
  <si>
    <t>用于省级资金配套，需签批。此项资金已纳入直达资金监控系统，建议中央、省级资金差额部分本级签批。</t>
  </si>
  <si>
    <t>中等职业学校免学费及助学金</t>
  </si>
  <si>
    <r>
      <rPr>
        <sz val="8"/>
        <color rgb="FF000000"/>
        <rFont val="宋体"/>
        <charset val="134"/>
      </rPr>
      <t>鄂教师</t>
    </r>
    <r>
      <rPr>
        <sz val="8"/>
        <color rgb="FF000000"/>
        <rFont val="Times New Roman"/>
        <charset val="134"/>
      </rPr>
      <t>[2013]8</t>
    </r>
    <r>
      <rPr>
        <sz val="8"/>
        <color rgb="FF000000"/>
        <rFont val="宋体"/>
        <charset val="134"/>
      </rPr>
      <t>号，省县各半负担，需签批。此项资金已纳入直达资金监控系统，建议中央、省级资金差额部分县级签批。</t>
    </r>
  </si>
  <si>
    <t>退养名师待遇差补助</t>
  </si>
  <si>
    <t>校园安全联网运营经费</t>
  </si>
  <si>
    <r>
      <rPr>
        <sz val="8"/>
        <color rgb="FF000000"/>
        <rFont val="Times New Roman"/>
        <charset val="134"/>
      </rPr>
      <t>2021</t>
    </r>
    <r>
      <rPr>
        <sz val="8"/>
        <color rgb="FF000000"/>
        <rFont val="宋体"/>
        <charset val="134"/>
      </rPr>
      <t>年新增项目，县政府常务会议纪要（</t>
    </r>
    <r>
      <rPr>
        <sz val="8"/>
        <color rgb="FF000000"/>
        <rFont val="Times New Roman"/>
        <charset val="134"/>
      </rPr>
      <t>1</t>
    </r>
    <r>
      <rPr>
        <sz val="8"/>
        <color rgb="FF000000"/>
        <rFont val="宋体"/>
        <charset val="134"/>
      </rPr>
      <t>）</t>
    </r>
  </si>
  <si>
    <t>41.县委宣传部</t>
  </si>
  <si>
    <t>二十大宣传专项</t>
  </si>
  <si>
    <r>
      <rPr>
        <sz val="8"/>
        <color theme="1"/>
        <rFont val="等线"/>
        <charset val="134"/>
      </rPr>
      <t>签</t>
    </r>
    <r>
      <rPr>
        <sz val="8"/>
        <color theme="1"/>
        <rFont val="Times New Roman"/>
        <charset val="134"/>
      </rPr>
      <t xml:space="preserve"> </t>
    </r>
    <r>
      <rPr>
        <sz val="8"/>
        <color theme="1"/>
        <rFont val="宋体"/>
        <charset val="134"/>
      </rPr>
      <t>批项目，</t>
    </r>
    <r>
      <rPr>
        <sz val="8"/>
        <color theme="1"/>
        <rFont val="等线"/>
        <charset val="134"/>
      </rPr>
      <t>文明实践活动（全民阅读、培育和践行社会主义核心价值观）、文明创建工作经费</t>
    </r>
  </si>
  <si>
    <t>新闻舆论工作经费（网管、舆论引导）</t>
  </si>
  <si>
    <r>
      <rPr>
        <sz val="8"/>
        <color theme="1"/>
        <rFont val="等线"/>
        <charset val="134"/>
      </rPr>
      <t>原项目</t>
    </r>
    <r>
      <rPr>
        <sz val="8"/>
        <color theme="1"/>
        <rFont val="Times New Roman"/>
        <charset val="134"/>
      </rPr>
      <t>1.2020</t>
    </r>
    <r>
      <rPr>
        <sz val="8"/>
        <color theme="1"/>
        <rFont val="等线"/>
        <charset val="134"/>
      </rPr>
      <t>年网管中心维护费</t>
    </r>
    <r>
      <rPr>
        <sz val="8"/>
        <color theme="1"/>
        <rFont val="Times New Roman"/>
        <charset val="134"/>
      </rPr>
      <t>50000</t>
    </r>
    <r>
      <rPr>
        <sz val="8"/>
        <color theme="1"/>
        <rFont val="等线"/>
        <charset val="134"/>
      </rPr>
      <t>元、</t>
    </r>
    <r>
      <rPr>
        <sz val="8"/>
        <color theme="1"/>
        <rFont val="Times New Roman"/>
        <charset val="134"/>
      </rPr>
      <t>2</t>
    </r>
    <r>
      <rPr>
        <sz val="8"/>
        <color theme="1"/>
        <rFont val="等线"/>
        <charset val="134"/>
      </rPr>
      <t>、</t>
    </r>
    <r>
      <rPr>
        <sz val="8"/>
        <color theme="1"/>
        <rFont val="Times New Roman"/>
        <charset val="134"/>
      </rPr>
      <t>2020</t>
    </r>
    <r>
      <rPr>
        <sz val="8"/>
        <color theme="1"/>
        <rFont val="等线"/>
        <charset val="134"/>
      </rPr>
      <t>年舆论引导、舆情监督经费</t>
    </r>
    <r>
      <rPr>
        <sz val="8"/>
        <color theme="1"/>
        <rFont val="Times New Roman"/>
        <charset val="134"/>
      </rPr>
      <t>150000</t>
    </r>
    <r>
      <rPr>
        <sz val="8"/>
        <color theme="1"/>
        <rFont val="等线"/>
        <charset val="134"/>
      </rPr>
      <t>元。合并</t>
    </r>
  </si>
  <si>
    <t>文化出版事业（扫黄打非、传统文化传承和文化精品创作）</t>
  </si>
  <si>
    <r>
      <rPr>
        <sz val="8"/>
        <color theme="1"/>
        <rFont val="等线"/>
        <charset val="134"/>
      </rPr>
      <t>原项目</t>
    </r>
    <r>
      <rPr>
        <sz val="8"/>
        <color theme="1"/>
        <rFont val="Times New Roman"/>
        <charset val="134"/>
      </rPr>
      <t>1</t>
    </r>
    <r>
      <rPr>
        <sz val="8"/>
        <color theme="1"/>
        <rFont val="等线"/>
        <charset val="134"/>
      </rPr>
      <t>、</t>
    </r>
    <r>
      <rPr>
        <sz val="8"/>
        <color theme="1"/>
        <rFont val="Times New Roman"/>
        <charset val="134"/>
      </rPr>
      <t>2020</t>
    </r>
    <r>
      <rPr>
        <sz val="8"/>
        <color theme="1"/>
        <rFont val="等线"/>
        <charset val="134"/>
      </rPr>
      <t>年扫黄打非工作经费</t>
    </r>
    <r>
      <rPr>
        <sz val="8"/>
        <color theme="1"/>
        <rFont val="Times New Roman"/>
        <charset val="134"/>
      </rPr>
      <t>80000</t>
    </r>
    <r>
      <rPr>
        <sz val="8"/>
        <color theme="1"/>
        <rFont val="等线"/>
        <charset val="134"/>
      </rPr>
      <t>元、</t>
    </r>
    <r>
      <rPr>
        <sz val="8"/>
        <color theme="1"/>
        <rFont val="Times New Roman"/>
        <charset val="134"/>
      </rPr>
      <t>2</t>
    </r>
    <r>
      <rPr>
        <sz val="8"/>
        <color theme="1"/>
        <rFont val="等线"/>
        <charset val="134"/>
      </rPr>
      <t>、</t>
    </r>
    <r>
      <rPr>
        <sz val="8"/>
        <color theme="1"/>
        <rFont val="Times New Roman"/>
        <charset val="134"/>
      </rPr>
      <t>2020</t>
    </r>
    <r>
      <rPr>
        <sz val="8"/>
        <color theme="1"/>
        <rFont val="等线"/>
        <charset val="134"/>
      </rPr>
      <t>年传统文化传承和文艺精品创作</t>
    </r>
    <r>
      <rPr>
        <sz val="8"/>
        <color theme="1"/>
        <rFont val="Times New Roman"/>
        <charset val="134"/>
      </rPr>
      <t>60000</t>
    </r>
    <r>
      <rPr>
        <sz val="8"/>
        <color theme="1"/>
        <rFont val="等线"/>
        <charset val="134"/>
      </rPr>
      <t>元</t>
    </r>
    <r>
      <rPr>
        <sz val="8"/>
        <color theme="1"/>
        <rFont val="Times New Roman"/>
        <charset val="134"/>
      </rPr>
      <t>,</t>
    </r>
    <r>
      <rPr>
        <sz val="8"/>
        <color theme="1"/>
        <rFont val="等线"/>
        <charset val="134"/>
      </rPr>
      <t>、</t>
    </r>
    <r>
      <rPr>
        <sz val="8"/>
        <color theme="1"/>
        <rFont val="Times New Roman"/>
        <charset val="134"/>
      </rPr>
      <t>3</t>
    </r>
    <r>
      <rPr>
        <sz val="8"/>
        <color theme="1"/>
        <rFont val="等线"/>
        <charset val="134"/>
      </rPr>
      <t>、新闻摄影经费</t>
    </r>
    <r>
      <rPr>
        <sz val="8"/>
        <color theme="1"/>
        <rFont val="Times New Roman"/>
        <charset val="134"/>
      </rPr>
      <t>10000</t>
    </r>
    <r>
      <rPr>
        <sz val="8"/>
        <color theme="1"/>
        <rFont val="等线"/>
        <charset val="134"/>
      </rPr>
      <t>元。合并</t>
    </r>
  </si>
  <si>
    <t>党史学习教育以干部理论教育经费</t>
  </si>
  <si>
    <r>
      <rPr>
        <sz val="8"/>
        <color theme="1"/>
        <rFont val="Times New Roman"/>
        <charset val="134"/>
      </rPr>
      <t>2021</t>
    </r>
    <r>
      <rPr>
        <sz val="8"/>
        <color theme="1"/>
        <rFont val="等线"/>
        <charset val="134"/>
      </rPr>
      <t>年新增</t>
    </r>
  </si>
  <si>
    <t>咸宁日报驻嘉鱼记者站经费</t>
  </si>
  <si>
    <t>重点宣传经费</t>
  </si>
  <si>
    <t>重点报刊订阅经费</t>
  </si>
  <si>
    <r>
      <rPr>
        <sz val="8"/>
        <color theme="1"/>
        <rFont val="等线"/>
        <charset val="134"/>
      </rPr>
      <t>签批项目</t>
    </r>
  </si>
  <si>
    <t>乡镇老放映员补助</t>
  </si>
  <si>
    <t>综合宣传事务</t>
  </si>
  <si>
    <r>
      <rPr>
        <sz val="8"/>
        <color theme="1"/>
        <rFont val="等线"/>
        <charset val="134"/>
      </rPr>
      <t>合并新闻记者专项和宣传工作经费。咸宁市委文件（咸发</t>
    </r>
    <r>
      <rPr>
        <sz val="8"/>
        <color theme="1"/>
        <rFont val="Times New Roman"/>
        <charset val="134"/>
      </rPr>
      <t>[2013]8</t>
    </r>
    <r>
      <rPr>
        <sz val="8"/>
        <color theme="1"/>
        <rFont val="等线"/>
        <charset val="134"/>
      </rPr>
      <t>号，政策标准按人平</t>
    </r>
    <r>
      <rPr>
        <sz val="8"/>
        <color theme="1"/>
        <rFont val="Times New Roman"/>
        <charset val="134"/>
      </rPr>
      <t>1</t>
    </r>
    <r>
      <rPr>
        <sz val="8"/>
        <color theme="1"/>
        <rFont val="等线"/>
        <charset val="134"/>
      </rPr>
      <t>元安排列预算</t>
    </r>
  </si>
  <si>
    <t>文化产业发展基金</t>
  </si>
  <si>
    <t>创建全国文明卫生县城工作经费</t>
  </si>
  <si>
    <t>创文经费</t>
  </si>
  <si>
    <t>并入住建局文明创建</t>
  </si>
  <si>
    <t>报社合作经费</t>
  </si>
  <si>
    <t>42.文化和旅游局</t>
  </si>
  <si>
    <t>文化资源共享工程运行经费专项</t>
  </si>
  <si>
    <t>剧团老职工遗留问题专项</t>
  </si>
  <si>
    <r>
      <rPr>
        <sz val="8"/>
        <color theme="1"/>
        <rFont val="等线"/>
        <charset val="134"/>
      </rPr>
      <t>经相关专题会议研究</t>
    </r>
    <r>
      <rPr>
        <sz val="8"/>
        <color theme="1"/>
        <rFont val="Times New Roman"/>
        <charset val="134"/>
      </rPr>
      <t>,</t>
    </r>
    <r>
      <rPr>
        <sz val="8"/>
        <color theme="1"/>
        <rFont val="等线"/>
        <charset val="134"/>
      </rPr>
      <t>解决原剧团遗留问题经费</t>
    </r>
  </si>
  <si>
    <t>图书馆、文化馆、乡镇文化站等免费开放及配套费</t>
  </si>
  <si>
    <t>文体会展中心维护费</t>
  </si>
  <si>
    <r>
      <rPr>
        <sz val="8"/>
        <color theme="1"/>
        <rFont val="等线"/>
        <charset val="134"/>
      </rPr>
      <t>增加物业管理费，用于基本公共服务保障，图书馆、博物馆、非遗馆、体育中心物业管理</t>
    </r>
  </si>
  <si>
    <t>群众文化活动及演出经费</t>
  </si>
  <si>
    <t>文物保护专项</t>
  </si>
  <si>
    <r>
      <rPr>
        <sz val="8"/>
        <color theme="1"/>
        <rFont val="等线"/>
        <charset val="134"/>
      </rPr>
      <t>用于保护省、县级重点文物</t>
    </r>
  </si>
  <si>
    <t>嘉鱼县平安智慧文化广场无线网络运行费</t>
  </si>
  <si>
    <r>
      <rPr>
        <sz val="8"/>
        <color theme="1"/>
        <rFont val="Times New Roman"/>
        <charset val="134"/>
      </rPr>
      <t>2021</t>
    </r>
    <r>
      <rPr>
        <sz val="8"/>
        <color theme="1"/>
        <rFont val="等线"/>
        <charset val="134"/>
      </rPr>
      <t>年新增项目</t>
    </r>
  </si>
  <si>
    <t>上级资金需签批</t>
  </si>
  <si>
    <t>43.融媒体中心</t>
  </si>
  <si>
    <t>“户户通”“村村响”工程专项</t>
  </si>
  <si>
    <r>
      <rPr>
        <sz val="8"/>
        <rFont val="宋体"/>
        <charset val="134"/>
      </rPr>
      <t>公共文化体系建设</t>
    </r>
  </si>
  <si>
    <t>《今日嘉鱼》编印经费</t>
  </si>
  <si>
    <r>
      <rPr>
        <sz val="8"/>
        <rFont val="宋体"/>
        <charset val="134"/>
      </rPr>
      <t>宣传部项目并入，</t>
    </r>
    <r>
      <rPr>
        <sz val="8"/>
        <rFont val="Times New Roman"/>
        <charset val="134"/>
      </rPr>
      <t>2013</t>
    </r>
    <r>
      <rPr>
        <sz val="8"/>
        <rFont val="宋体"/>
        <charset val="134"/>
      </rPr>
      <t>年新增</t>
    </r>
  </si>
  <si>
    <t>咸宁日报嘉鱼新闻版面协办经费</t>
  </si>
  <si>
    <r>
      <rPr>
        <sz val="8"/>
        <rFont val="宋体"/>
        <charset val="134"/>
      </rPr>
      <t>宣传部项目并入，</t>
    </r>
    <r>
      <rPr>
        <sz val="8"/>
        <rFont val="Times New Roman"/>
        <charset val="134"/>
      </rPr>
      <t>2016</t>
    </r>
    <r>
      <rPr>
        <sz val="8"/>
        <rFont val="宋体"/>
        <charset val="134"/>
      </rPr>
      <t>年列入常规预算</t>
    </r>
  </si>
  <si>
    <t>云上嘉鱼客户端专项经费</t>
  </si>
  <si>
    <r>
      <rPr>
        <sz val="8"/>
        <rFont val="宋体"/>
        <charset val="134"/>
      </rPr>
      <t>宣传部项目并入</t>
    </r>
  </si>
  <si>
    <t>农村五保户、城乡低保户特殊群体有线电视收视费减免</t>
  </si>
  <si>
    <t>需签批，应在乡村振兴中列支</t>
  </si>
  <si>
    <t>乡镇广电养事经费</t>
  </si>
  <si>
    <t>乡镇调整</t>
  </si>
  <si>
    <t>44.县委党校</t>
  </si>
  <si>
    <t>五项业务费</t>
  </si>
  <si>
    <t>主体班、短训班培训费</t>
  </si>
  <si>
    <t>培训时进行核定签批</t>
  </si>
  <si>
    <t>45.科协</t>
  </si>
  <si>
    <t>科学普及经费</t>
  </si>
  <si>
    <r>
      <rPr>
        <sz val="8"/>
        <color theme="1"/>
        <rFont val="等线"/>
        <charset val="134"/>
      </rPr>
      <t>根据市、县两级政府签订的《咸宁市加强公民科学素质建设目标责任书》及中共嘉鱼县委办公室关于印发《</t>
    </r>
    <r>
      <rPr>
        <sz val="8"/>
        <color theme="1"/>
        <rFont val="Times New Roman"/>
        <charset val="134"/>
      </rPr>
      <t>&lt;</t>
    </r>
    <r>
      <rPr>
        <sz val="8"/>
        <color theme="1"/>
        <rFont val="等线"/>
        <charset val="134"/>
      </rPr>
      <t>嘉鱼县总工会改革实施方案</t>
    </r>
    <r>
      <rPr>
        <sz val="8"/>
        <color theme="1"/>
        <rFont val="Times New Roman"/>
        <charset val="134"/>
      </rPr>
      <t>&gt;</t>
    </r>
    <r>
      <rPr>
        <sz val="8"/>
        <color theme="1"/>
        <rFont val="等线"/>
        <charset val="134"/>
      </rPr>
      <t>的通知》（嘉办发</t>
    </r>
    <r>
      <rPr>
        <sz val="8"/>
        <color theme="1"/>
        <rFont val="Times New Roman"/>
        <charset val="134"/>
      </rPr>
      <t>[2017]15</t>
    </r>
    <r>
      <rPr>
        <sz val="8"/>
        <color theme="1"/>
        <rFont val="等线"/>
        <charset val="134"/>
      </rPr>
      <t>号）精神，从</t>
    </r>
    <r>
      <rPr>
        <sz val="8"/>
        <color theme="1"/>
        <rFont val="Times New Roman"/>
        <charset val="134"/>
      </rPr>
      <t>2017</t>
    </r>
    <r>
      <rPr>
        <sz val="8"/>
        <color theme="1"/>
        <rFont val="等线"/>
        <charset val="134"/>
      </rPr>
      <t>年起每年人均科普专项经费按</t>
    </r>
    <r>
      <rPr>
        <sz val="8"/>
        <color theme="1"/>
        <rFont val="Times New Roman"/>
        <charset val="134"/>
      </rPr>
      <t>1</t>
    </r>
    <r>
      <rPr>
        <sz val="8"/>
        <color theme="1"/>
        <rFont val="等线"/>
        <charset val="134"/>
      </rPr>
      <t>元标准落实。</t>
    </r>
  </si>
  <si>
    <t>五、产业发展股</t>
  </si>
  <si>
    <t>46.嘉鱼县科学技术和经济信息化局</t>
  </si>
  <si>
    <t>中小企业成长工程</t>
  </si>
  <si>
    <t>技改奖励资金、科技创新体系建设后补助专项、外贸出口奖励资金、电子商务奖励资金等，需签批</t>
  </si>
  <si>
    <t>促进外贸外资外经发展</t>
  </si>
  <si>
    <t>较2021年减少5万</t>
  </si>
  <si>
    <t>社零统计专项经费</t>
  </si>
  <si>
    <t>工业经济运行监测、工业信息化发展</t>
  </si>
  <si>
    <t>改制特困企业困难职工帮扶资金</t>
  </si>
  <si>
    <t>原外贸局机关离退休人员待遇差经费（含伤残军人差额工资）</t>
  </si>
  <si>
    <t>县域经济发展推进工作经费</t>
  </si>
  <si>
    <t>电子商务专项经费</t>
  </si>
  <si>
    <t>科技行政能力提升和基础条件建设</t>
  </si>
  <si>
    <t>较2021年减少16万</t>
  </si>
  <si>
    <t>科技资源共享和公共服务平台建设</t>
  </si>
  <si>
    <t>企业安全生产管理</t>
  </si>
  <si>
    <t>中小企业服务工程</t>
  </si>
  <si>
    <t>较2021年减少9万</t>
  </si>
  <si>
    <t>清理拖欠民营企业中小企业账款</t>
  </si>
  <si>
    <t>军民融合与改革发展</t>
  </si>
  <si>
    <t>农产品产销畅销工程</t>
  </si>
  <si>
    <t>推进现代流通业发展</t>
  </si>
  <si>
    <t>2020年企业五项资金专项资金</t>
  </si>
  <si>
    <t>进出口交易和促进外贸外经工作经费</t>
  </si>
  <si>
    <t>47.嘉鱼县统计局</t>
  </si>
  <si>
    <t>城乡一体化住户调查</t>
  </si>
  <si>
    <r>
      <rPr>
        <sz val="8"/>
        <color theme="1"/>
        <rFont val="宋体"/>
        <charset val="134"/>
      </rPr>
      <t>《省人民政府办公厅关于认真做好住户调查样本轮换的通知》（鄂政办电﹝</t>
    </r>
    <r>
      <rPr>
        <sz val="8"/>
        <color theme="1"/>
        <rFont val="Times New Roman"/>
        <charset val="134"/>
      </rPr>
      <t>2017</t>
    </r>
    <r>
      <rPr>
        <sz val="8"/>
        <color theme="1"/>
        <rFont val="宋体"/>
        <charset val="134"/>
      </rPr>
      <t>﹞</t>
    </r>
    <r>
      <rPr>
        <sz val="8"/>
        <color theme="1"/>
        <rFont val="Times New Roman"/>
        <charset val="134"/>
      </rPr>
      <t>55</t>
    </r>
    <r>
      <rPr>
        <sz val="8"/>
        <color theme="1"/>
        <rFont val="宋体"/>
        <charset val="134"/>
      </rPr>
      <t>号）文件要求。</t>
    </r>
    <r>
      <rPr>
        <sz val="8"/>
        <color theme="1"/>
        <rFont val="Times New Roman"/>
        <charset val="134"/>
      </rPr>
      <t>1.</t>
    </r>
    <r>
      <rPr>
        <sz val="8"/>
        <color theme="1"/>
        <rFont val="宋体"/>
        <charset val="134"/>
      </rPr>
      <t>全县</t>
    </r>
    <r>
      <rPr>
        <sz val="8"/>
        <color theme="1"/>
        <rFont val="Times New Roman"/>
        <charset val="134"/>
      </rPr>
      <t>150</t>
    </r>
    <r>
      <rPr>
        <sz val="8"/>
        <color theme="1"/>
        <rFont val="宋体"/>
        <charset val="134"/>
      </rPr>
      <t>户记账户及</t>
    </r>
    <r>
      <rPr>
        <sz val="8"/>
        <color theme="1"/>
        <rFont val="Times New Roman"/>
        <charset val="134"/>
      </rPr>
      <t>15</t>
    </r>
    <r>
      <rPr>
        <sz val="8"/>
        <color theme="1"/>
        <rFont val="宋体"/>
        <charset val="134"/>
      </rPr>
      <t>名辅调员住户调查记账补贴</t>
    </r>
    <r>
      <rPr>
        <sz val="8"/>
        <color theme="1"/>
        <rFont val="Times New Roman"/>
        <charset val="134"/>
      </rPr>
      <t>34.5</t>
    </r>
    <r>
      <rPr>
        <sz val="8"/>
        <color theme="1"/>
        <rFont val="宋体"/>
        <charset val="134"/>
      </rPr>
      <t>万元；</t>
    </r>
    <r>
      <rPr>
        <sz val="8"/>
        <color theme="1"/>
        <rFont val="Times New Roman"/>
        <charset val="134"/>
      </rPr>
      <t>2.</t>
    </r>
    <r>
      <rPr>
        <sz val="8"/>
        <color theme="1"/>
        <rFont val="宋体"/>
        <charset val="134"/>
      </rPr>
      <t>商品和服务支出</t>
    </r>
    <r>
      <rPr>
        <sz val="8"/>
        <color theme="1"/>
        <rFont val="Times New Roman"/>
        <charset val="134"/>
      </rPr>
      <t>7.5</t>
    </r>
    <r>
      <rPr>
        <sz val="8"/>
        <color theme="1"/>
        <rFont val="宋体"/>
        <charset val="134"/>
      </rPr>
      <t>万元。</t>
    </r>
  </si>
  <si>
    <t>县域经济监测评价</t>
  </si>
  <si>
    <t>统计基层基础建设</t>
  </si>
  <si>
    <t>劳动力调查</t>
  </si>
  <si>
    <r>
      <rPr>
        <sz val="8"/>
        <rFont val="宋体"/>
        <charset val="134"/>
      </rPr>
      <t>按《省人民政府办公厅关于转发国家统计局湖北调查总队等部门开展月度调查失业率统计实施方案的通知》（鄂政办函﹝</t>
    </r>
    <r>
      <rPr>
        <sz val="8"/>
        <rFont val="Times New Roman"/>
        <charset val="134"/>
      </rPr>
      <t>2021</t>
    </r>
    <r>
      <rPr>
        <sz val="8"/>
        <rFont val="宋体"/>
        <charset val="134"/>
      </rPr>
      <t>﹞</t>
    </r>
    <r>
      <rPr>
        <sz val="8"/>
        <rFont val="Times New Roman"/>
        <charset val="134"/>
      </rPr>
      <t>3</t>
    </r>
    <r>
      <rPr>
        <sz val="8"/>
        <rFont val="宋体"/>
        <charset val="134"/>
      </rPr>
      <t>号）文件要求。</t>
    </r>
    <r>
      <rPr>
        <b/>
        <sz val="8"/>
        <rFont val="Times New Roman"/>
        <charset val="134"/>
      </rPr>
      <t>2021</t>
    </r>
    <r>
      <rPr>
        <b/>
        <sz val="8"/>
        <rFont val="宋体"/>
        <charset val="134"/>
      </rPr>
      <t>年新列入。</t>
    </r>
  </si>
  <si>
    <t>第七次人口普查经费</t>
  </si>
  <si>
    <r>
      <rPr>
        <sz val="8"/>
        <color theme="1"/>
        <rFont val="等线"/>
        <charset val="134"/>
      </rPr>
      <t>国务院关于开展第七次人口普查的通知</t>
    </r>
  </si>
  <si>
    <t>48.嘉鱼县招商和投资促进中心</t>
  </si>
  <si>
    <t>招商引资专班工作经费</t>
  </si>
  <si>
    <r>
      <rPr>
        <sz val="8"/>
        <rFont val="Times New Roman"/>
        <charset val="134"/>
      </rPr>
      <t>20</t>
    </r>
    <r>
      <rPr>
        <sz val="8"/>
        <rFont val="等线"/>
        <charset val="134"/>
      </rPr>
      <t>年</t>
    </r>
    <r>
      <rPr>
        <sz val="8"/>
        <rFont val="Times New Roman"/>
        <charset val="134"/>
      </rPr>
      <t>4</t>
    </r>
    <r>
      <rPr>
        <sz val="8"/>
        <rFont val="等线"/>
        <charset val="134"/>
      </rPr>
      <t>月嘉办发</t>
    </r>
    <r>
      <rPr>
        <sz val="8"/>
        <rFont val="Times New Roman"/>
        <charset val="134"/>
      </rPr>
      <t>4</t>
    </r>
    <r>
      <rPr>
        <sz val="8"/>
        <rFont val="等线"/>
        <charset val="134"/>
      </rPr>
      <t>号文将</t>
    </r>
    <r>
      <rPr>
        <sz val="8"/>
        <rFont val="Times New Roman"/>
        <charset val="134"/>
      </rPr>
      <t>9</t>
    </r>
    <r>
      <rPr>
        <sz val="8"/>
        <rFont val="等线"/>
        <charset val="134"/>
      </rPr>
      <t>个招商组改为</t>
    </r>
    <r>
      <rPr>
        <sz val="8"/>
        <rFont val="Times New Roman"/>
        <charset val="134"/>
      </rPr>
      <t>6</t>
    </r>
    <r>
      <rPr>
        <sz val="8"/>
        <rFont val="等线"/>
        <charset val="134"/>
      </rPr>
      <t>个，</t>
    </r>
    <r>
      <rPr>
        <sz val="8"/>
        <rFont val="Times New Roman"/>
        <charset val="134"/>
      </rPr>
      <t>6</t>
    </r>
    <r>
      <rPr>
        <sz val="8"/>
        <rFont val="等线"/>
        <charset val="134"/>
      </rPr>
      <t>个招商组每年每组</t>
    </r>
    <r>
      <rPr>
        <sz val="8"/>
        <rFont val="Times New Roman"/>
        <charset val="134"/>
      </rPr>
      <t>20</t>
    </r>
    <r>
      <rPr>
        <sz val="8"/>
        <rFont val="等线"/>
        <charset val="134"/>
      </rPr>
      <t>万，招商局每年领导签批</t>
    </r>
    <r>
      <rPr>
        <sz val="8"/>
        <rFont val="Times New Roman"/>
        <charset val="134"/>
      </rPr>
      <t>20</t>
    </r>
    <r>
      <rPr>
        <sz val="8"/>
        <rFont val="等线"/>
        <charset val="134"/>
      </rPr>
      <t>万，共</t>
    </r>
    <r>
      <rPr>
        <sz val="8"/>
        <rFont val="Times New Roman"/>
        <charset val="134"/>
      </rPr>
      <t>140</t>
    </r>
    <r>
      <rPr>
        <sz val="8"/>
        <rFont val="等线"/>
        <charset val="134"/>
      </rPr>
      <t>万。建议审定拨付</t>
    </r>
  </si>
  <si>
    <t>招商引资工作经费</t>
  </si>
  <si>
    <t>接待、差旅、项目协调、</t>
  </si>
  <si>
    <t>2021招商引资专班工作经费</t>
  </si>
  <si>
    <t>49.嘉鱼县公共检验检测中心</t>
  </si>
  <si>
    <t>农村饮水安全工程水质检测经费</t>
  </si>
  <si>
    <t>食品药品抽检专项经费</t>
  </si>
  <si>
    <t>检验检测运行</t>
  </si>
  <si>
    <t>50.湖北省嘉鱼县供销合作社联合社</t>
  </si>
  <si>
    <t>涉军涉企维稳专项</t>
  </si>
  <si>
    <t>伤残军人工资补差</t>
  </si>
  <si>
    <t>供销社农村电子商务平台运营维护经费</t>
  </si>
  <si>
    <t>51.嘉鱼经济开发区管理委员会</t>
  </si>
  <si>
    <t>园区环保督导整治经费</t>
  </si>
  <si>
    <t>企业维稳专项经费</t>
  </si>
  <si>
    <t>重大项目活动资金</t>
  </si>
  <si>
    <t>日常党建活动事务工作经费</t>
  </si>
  <si>
    <t>企业安全生产督导经费</t>
  </si>
  <si>
    <t>企业运行服务工作经费</t>
  </si>
  <si>
    <t>52.企业股代编</t>
  </si>
  <si>
    <t>县域经济产业发展基金</t>
  </si>
  <si>
    <t>绿色产业发展专项</t>
  </si>
  <si>
    <t>六、农业股</t>
  </si>
  <si>
    <t>53、水利和湖泊局</t>
  </si>
  <si>
    <t xml:space="preserve"> 水利和湖泊局机关</t>
  </si>
  <si>
    <t>小型水库管护经费</t>
  </si>
  <si>
    <t>按水库类型负担</t>
  </si>
  <si>
    <t>农村饮水安全工程维护资金</t>
  </si>
  <si>
    <t>泵站公益排涝、抗旱电费及补助资金</t>
  </si>
  <si>
    <t>建议实行包干</t>
  </si>
  <si>
    <t>县管泵站运行维护费</t>
  </si>
  <si>
    <t>嘉鱼县泵站设备高压试验检测费</t>
  </si>
  <si>
    <t>移民工作经费</t>
  </si>
  <si>
    <t>防汛、抗旱工作经费</t>
  </si>
  <si>
    <t>水行政审批评审费</t>
  </si>
  <si>
    <t xml:space="preserve"> 河道堤防管理局</t>
  </si>
  <si>
    <t>河湖长制工作经费</t>
  </si>
  <si>
    <t>长江堤防日常管理经费</t>
  </si>
  <si>
    <t>县管堤防除杂经费（含斧头湖、西凉湖）</t>
  </si>
  <si>
    <t>与收入挂钩。按50%</t>
  </si>
  <si>
    <t>54、农业农村局</t>
  </si>
  <si>
    <t>农业展示中心</t>
  </si>
  <si>
    <t>重大动物疫病（含非洲猪瘟）防控经费</t>
  </si>
  <si>
    <t>预算内项目</t>
  </si>
  <si>
    <t>农机购置补贴工作经费</t>
  </si>
  <si>
    <t>以钱养事</t>
  </si>
  <si>
    <t>以钱养事经费，由农村股调整</t>
  </si>
  <si>
    <t>农业面源污染防治经费</t>
  </si>
  <si>
    <t>农村集体产权改革工作经费</t>
  </si>
  <si>
    <t>村级会计代理记账</t>
  </si>
  <si>
    <t>国有小三场改革专项经费</t>
  </si>
  <si>
    <t>农作物病虫害（含转基因）防治经费</t>
  </si>
  <si>
    <t>茶果产业发展经费</t>
  </si>
  <si>
    <t>由单位明细项目</t>
  </si>
  <si>
    <t>55、乡村振兴局</t>
  </si>
  <si>
    <t>脱贫攻坚指挥部经费</t>
  </si>
  <si>
    <t>衔接推进乡镇振兴补助资金</t>
  </si>
  <si>
    <t>扶贫工作经费</t>
  </si>
  <si>
    <t>七、农村股</t>
  </si>
  <si>
    <t>村级组织、社区基本保障经费</t>
  </si>
  <si>
    <t>社会事务管理专项</t>
  </si>
  <si>
    <r>
      <rPr>
        <sz val="8"/>
        <color theme="1"/>
        <rFont val="宋体"/>
        <charset val="134"/>
      </rPr>
      <t>按每镇</t>
    </r>
    <r>
      <rPr>
        <sz val="8"/>
        <color theme="1"/>
        <rFont val="Times New Roman"/>
        <charset val="134"/>
      </rPr>
      <t>50</t>
    </r>
    <r>
      <rPr>
        <sz val="8"/>
        <color theme="1"/>
        <rFont val="宋体"/>
        <charset val="134"/>
      </rPr>
      <t>万安排</t>
    </r>
  </si>
  <si>
    <t>农村事务管理</t>
  </si>
  <si>
    <t>主要是村级服务九大员工资</t>
  </si>
  <si>
    <t>应急工作经费</t>
  </si>
  <si>
    <r>
      <rPr>
        <sz val="8"/>
        <color theme="1"/>
        <rFont val="宋体"/>
        <charset val="134"/>
      </rPr>
      <t>按每镇</t>
    </r>
    <r>
      <rPr>
        <sz val="8"/>
        <color theme="1"/>
        <rFont val="Times New Roman"/>
        <charset val="134"/>
      </rPr>
      <t>30</t>
    </r>
    <r>
      <rPr>
        <sz val="8"/>
        <color theme="1"/>
        <rFont val="宋体"/>
        <charset val="134"/>
      </rPr>
      <t>万安排</t>
    </r>
  </si>
  <si>
    <t>乡镇八所以钱养事改革经费</t>
  </si>
  <si>
    <t>牌洲湾抗洪纪念馆经费</t>
  </si>
  <si>
    <t>从民政局调整到农村局</t>
  </si>
  <si>
    <t>2023年鱼岳镇社区工作者待遇及工作经费</t>
  </si>
  <si>
    <t>党建引领重点项目经费</t>
  </si>
  <si>
    <t>核定列支</t>
  </si>
  <si>
    <t>65.武汉新港畈湖工业园管理委员会</t>
  </si>
  <si>
    <t>畈湖工业园环境整治工作经费</t>
  </si>
  <si>
    <t>畈湖工业园年度建设结算资金</t>
  </si>
  <si>
    <t>八、金融股</t>
  </si>
  <si>
    <t>日元贷款利息专项</t>
  </si>
  <si>
    <t>人财保险水稻农民工保险县级配套</t>
  </si>
  <si>
    <t>九、国有资产管理股</t>
  </si>
  <si>
    <t>66.县担保公司</t>
  </si>
  <si>
    <t>担保费补贴</t>
  </si>
  <si>
    <t xml:space="preserve">担保代偿风险补偿 </t>
  </si>
  <si>
    <t>67.江滩办</t>
  </si>
  <si>
    <t>江滩办专项工作经费</t>
  </si>
  <si>
    <t>40万，土地协调费、界沟开挖费各2万元。</t>
  </si>
  <si>
    <t>芦苇场改制人员专项经费</t>
  </si>
  <si>
    <t>化解原芦苇场涉军矛盾，4人每人每月3000元劳务费，另节日慰问费。</t>
  </si>
  <si>
    <t>68.国资服务中心</t>
  </si>
  <si>
    <t>融资工作管理专项</t>
  </si>
  <si>
    <t>十、PPP管理办公室</t>
  </si>
  <si>
    <t>政府购买服务及PPP项目支出责任付费</t>
  </si>
  <si>
    <t>按实际支出安排</t>
  </si>
  <si>
    <t>十一、预算股</t>
  </si>
  <si>
    <t>69.气象局</t>
  </si>
  <si>
    <t>气象事业费</t>
  </si>
  <si>
    <r>
      <rPr>
        <sz val="8"/>
        <rFont val="Times New Roman"/>
        <charset val="134"/>
      </rPr>
      <t>2017</t>
    </r>
    <r>
      <rPr>
        <sz val="8"/>
        <rFont val="等线"/>
        <charset val="134"/>
      </rPr>
      <t>年列入</t>
    </r>
  </si>
  <si>
    <t>人工影响天气作业专项经费</t>
  </si>
  <si>
    <r>
      <rPr>
        <sz val="8"/>
        <rFont val="Times New Roman"/>
        <charset val="134"/>
      </rPr>
      <t>2013</t>
    </r>
    <r>
      <rPr>
        <sz val="8"/>
        <rFont val="等线"/>
        <charset val="134"/>
      </rPr>
      <t>年列入预算</t>
    </r>
  </si>
  <si>
    <t>村镇自动气象监测站维护费</t>
  </si>
  <si>
    <r>
      <rPr>
        <sz val="8"/>
        <rFont val="等线"/>
        <charset val="134"/>
      </rPr>
      <t>咸政办电</t>
    </r>
    <r>
      <rPr>
        <sz val="8"/>
        <rFont val="Times New Roman"/>
        <charset val="134"/>
      </rPr>
      <t>[2009]86</t>
    </r>
    <r>
      <rPr>
        <sz val="8"/>
        <rFont val="等线"/>
        <charset val="134"/>
      </rPr>
      <t>号</t>
    </r>
  </si>
  <si>
    <t>气象服务三农专项支出</t>
  </si>
  <si>
    <r>
      <rPr>
        <sz val="8"/>
        <rFont val="Times New Roman"/>
        <charset val="134"/>
      </rPr>
      <t>2016</t>
    </r>
    <r>
      <rPr>
        <sz val="8"/>
        <rFont val="等线"/>
        <charset val="134"/>
      </rPr>
      <t>年列入</t>
    </r>
  </si>
  <si>
    <t>气象服务地方其他事业支出</t>
  </si>
  <si>
    <r>
      <rPr>
        <sz val="8"/>
        <rFont val="等线"/>
        <charset val="134"/>
      </rPr>
      <t>取消避雷装置安全性能检测费财政安排经费（</t>
    </r>
    <r>
      <rPr>
        <sz val="8"/>
        <rFont val="Times New Roman"/>
        <charset val="134"/>
      </rPr>
      <t>2016</t>
    </r>
    <r>
      <rPr>
        <sz val="8"/>
        <rFont val="等线"/>
        <charset val="134"/>
      </rPr>
      <t>年列入）</t>
    </r>
  </si>
  <si>
    <t>防雷装置安全性检测人员经费</t>
  </si>
  <si>
    <t>70.供电公司</t>
  </si>
  <si>
    <t>路灯工区电费及维护费</t>
  </si>
  <si>
    <t>用于路灯工区维护等专项，每月按45万拨付，12月核定签批。</t>
  </si>
  <si>
    <t>71.人武部</t>
  </si>
  <si>
    <t>征兵工作经费</t>
  </si>
  <si>
    <t>国防动员专项</t>
  </si>
  <si>
    <t>民兵事业费（含训练费）</t>
  </si>
  <si>
    <t>专武干部工作经费</t>
  </si>
  <si>
    <t>其他保障经费</t>
  </si>
  <si>
    <t>人员相关补贴经费</t>
  </si>
  <si>
    <r>
      <rPr>
        <sz val="8"/>
        <rFont val="宋体"/>
        <charset val="134"/>
      </rPr>
      <t>招聘</t>
    </r>
    <r>
      <rPr>
        <sz val="8"/>
        <rFont val="Times New Roman"/>
        <charset val="134"/>
      </rPr>
      <t>4</t>
    </r>
    <r>
      <rPr>
        <sz val="8"/>
        <rFont val="宋体"/>
        <charset val="134"/>
      </rPr>
      <t>人和</t>
    </r>
    <r>
      <rPr>
        <sz val="8"/>
        <rFont val="Times New Roman"/>
        <charset val="134"/>
      </rPr>
      <t>1</t>
    </r>
    <r>
      <rPr>
        <sz val="8"/>
        <rFont val="宋体"/>
        <charset val="134"/>
      </rPr>
      <t>个遗属</t>
    </r>
  </si>
  <si>
    <t>72.税务局</t>
  </si>
  <si>
    <t>征收经费</t>
  </si>
  <si>
    <r>
      <rPr>
        <sz val="8"/>
        <rFont val="Times New Roman"/>
        <charset val="134"/>
      </rPr>
      <t>3000</t>
    </r>
    <r>
      <rPr>
        <sz val="8"/>
        <rFont val="等线"/>
        <charset val="134"/>
      </rPr>
      <t>万基本预算，按月拨付，</t>
    </r>
    <r>
      <rPr>
        <sz val="8"/>
        <rFont val="Times New Roman"/>
        <charset val="134"/>
      </rPr>
      <t>1000</t>
    </r>
    <r>
      <rPr>
        <sz val="8"/>
        <rFont val="等线"/>
        <charset val="134"/>
      </rPr>
      <t>万用于税收、两保考核</t>
    </r>
  </si>
  <si>
    <t>73.消防大队</t>
  </si>
  <si>
    <t>公用经费保障</t>
  </si>
  <si>
    <r>
      <rPr>
        <sz val="8"/>
        <color theme="1"/>
        <rFont val="等线"/>
        <charset val="134"/>
      </rPr>
      <t>按</t>
    </r>
    <r>
      <rPr>
        <sz val="8"/>
        <color theme="1"/>
        <rFont val="Times New Roman"/>
        <charset val="134"/>
      </rPr>
      <t>7</t>
    </r>
    <r>
      <rPr>
        <sz val="8"/>
        <color theme="1"/>
        <rFont val="等线"/>
        <charset val="134"/>
      </rPr>
      <t>万</t>
    </r>
    <r>
      <rPr>
        <sz val="8"/>
        <color theme="1"/>
        <rFont val="Times New Roman"/>
        <charset val="134"/>
      </rPr>
      <t>/</t>
    </r>
    <r>
      <rPr>
        <sz val="8"/>
        <color theme="1"/>
        <rFont val="等线"/>
        <charset val="134"/>
      </rPr>
      <t>人保障，</t>
    </r>
    <r>
      <rPr>
        <sz val="8"/>
        <color theme="1"/>
        <rFont val="Times New Roman"/>
        <charset val="134"/>
      </rPr>
      <t>36*7</t>
    </r>
  </si>
  <si>
    <t>应急救援中心物资储备经费</t>
  </si>
  <si>
    <r>
      <rPr>
        <sz val="8"/>
        <rFont val="等线"/>
        <charset val="134"/>
      </rPr>
      <t>应急救援物资，按实际情况拨付，</t>
    </r>
    <r>
      <rPr>
        <b/>
        <sz val="8"/>
        <rFont val="等线"/>
        <charset val="134"/>
      </rPr>
      <t>需签批</t>
    </r>
  </si>
  <si>
    <t>聘用制消防员和文员经费</t>
  </si>
  <si>
    <r>
      <rPr>
        <sz val="8"/>
        <rFont val="等线"/>
        <charset val="134"/>
      </rPr>
      <t>按消防员</t>
    </r>
    <r>
      <rPr>
        <sz val="8"/>
        <rFont val="Times New Roman"/>
        <charset val="134"/>
      </rPr>
      <t>8</t>
    </r>
    <r>
      <rPr>
        <sz val="8"/>
        <rFont val="等线"/>
        <charset val="134"/>
      </rPr>
      <t>万</t>
    </r>
    <r>
      <rPr>
        <sz val="8"/>
        <rFont val="Times New Roman"/>
        <charset val="134"/>
      </rPr>
      <t>/</t>
    </r>
    <r>
      <rPr>
        <sz val="8"/>
        <rFont val="等线"/>
        <charset val="134"/>
      </rPr>
      <t>人，共</t>
    </r>
    <r>
      <rPr>
        <sz val="8"/>
        <rFont val="Times New Roman"/>
        <charset val="134"/>
      </rPr>
      <t>25</t>
    </r>
    <r>
      <rPr>
        <sz val="8"/>
        <rFont val="等线"/>
        <charset val="134"/>
      </rPr>
      <t>人；文员</t>
    </r>
    <r>
      <rPr>
        <sz val="8"/>
        <rFont val="Times New Roman"/>
        <charset val="134"/>
      </rPr>
      <t>7</t>
    </r>
    <r>
      <rPr>
        <sz val="8"/>
        <rFont val="等线"/>
        <charset val="134"/>
      </rPr>
      <t>万</t>
    </r>
    <r>
      <rPr>
        <sz val="8"/>
        <rFont val="Times New Roman"/>
        <charset val="134"/>
      </rPr>
      <t>/</t>
    </r>
    <r>
      <rPr>
        <sz val="8"/>
        <rFont val="等线"/>
        <charset val="134"/>
      </rPr>
      <t>人，共</t>
    </r>
    <r>
      <rPr>
        <sz val="8"/>
        <rFont val="Times New Roman"/>
        <charset val="134"/>
      </rPr>
      <t>7</t>
    </r>
    <r>
      <rPr>
        <sz val="8"/>
        <rFont val="等线"/>
        <charset val="134"/>
      </rPr>
      <t>名。老城区新增</t>
    </r>
    <r>
      <rPr>
        <sz val="8"/>
        <rFont val="Times New Roman"/>
        <charset val="134"/>
      </rPr>
      <t>10</t>
    </r>
    <r>
      <rPr>
        <sz val="8"/>
        <rFont val="等线"/>
        <charset val="134"/>
      </rPr>
      <t>名消防员按成立时间据实拨付</t>
    </r>
  </si>
  <si>
    <t>救援站运行经费</t>
  </si>
  <si>
    <r>
      <rPr>
        <sz val="8"/>
        <rFont val="等线"/>
        <charset val="134"/>
      </rPr>
      <t>按一个救援站</t>
    </r>
    <r>
      <rPr>
        <sz val="8"/>
        <rFont val="Times New Roman"/>
        <charset val="134"/>
      </rPr>
      <t>30</t>
    </r>
    <r>
      <rPr>
        <sz val="8"/>
        <rFont val="等线"/>
        <charset val="134"/>
      </rPr>
      <t>万，老城区消防站按成立时间据实拨付</t>
    </r>
  </si>
  <si>
    <t>应急救援运行经费</t>
  </si>
  <si>
    <r>
      <rPr>
        <sz val="8"/>
        <color theme="1"/>
        <rFont val="宋体"/>
        <charset val="134"/>
      </rPr>
      <t>改革性补贴、奖励性补贴、养老、医疗保险缴费、体检费</t>
    </r>
  </si>
  <si>
    <t>应急指挥调度网络建设费</t>
  </si>
  <si>
    <t>新时代消防救援队伍文化建设</t>
  </si>
  <si>
    <t>74.人  行</t>
  </si>
  <si>
    <t>人行经费补贴</t>
  </si>
  <si>
    <r>
      <rPr>
        <sz val="8"/>
        <rFont val="等线"/>
        <charset val="134"/>
      </rPr>
      <t>含金融县、金融风险、惠企等工作经费</t>
    </r>
  </si>
  <si>
    <t>银监会专项经费</t>
  </si>
  <si>
    <t>75.预算股代编</t>
  </si>
  <si>
    <t>总预备费</t>
  </si>
  <si>
    <r>
      <rPr>
        <sz val="8"/>
        <rFont val="等线"/>
        <charset val="134"/>
      </rPr>
      <t>根据新预算法要求，按一般公共预算支出的</t>
    </r>
    <r>
      <rPr>
        <sz val="8"/>
        <rFont val="Times New Roman"/>
        <charset val="134"/>
      </rPr>
      <t>1%</t>
    </r>
    <r>
      <rPr>
        <sz val="8"/>
        <rFont val="等线"/>
        <charset val="134"/>
      </rPr>
      <t>列预算</t>
    </r>
  </si>
  <si>
    <t>债劵付息支出</t>
  </si>
  <si>
    <t>一般债券安排的项目支出</t>
  </si>
  <si>
    <t>援疆专项资金</t>
  </si>
  <si>
    <r>
      <rPr>
        <sz val="8"/>
        <rFont val="等线"/>
        <charset val="134"/>
      </rPr>
      <t>根据实际支出安排。直汇援建单位</t>
    </r>
  </si>
  <si>
    <t>乡镇体制分成</t>
  </si>
  <si>
    <t>上年结转列当年支出</t>
  </si>
  <si>
    <t>财评、绩效、审计、债券第三方劳务费</t>
  </si>
  <si>
    <t>暂付款消化专项</t>
  </si>
  <si>
    <t>高质量发展争先奖励</t>
  </si>
  <si>
    <t>项目申报争取前期费</t>
  </si>
  <si>
    <t>表二</t>
  </si>
  <si>
    <t>2024年政府性基金预算收支平衡表</t>
  </si>
  <si>
    <t>项目</t>
  </si>
  <si>
    <t>备  注</t>
  </si>
  <si>
    <t>收入合计</t>
  </si>
  <si>
    <t>一、基金收入</t>
  </si>
  <si>
    <t>1、国有土地收益基金收入</t>
  </si>
  <si>
    <t>2、农业土地开发资金收入</t>
  </si>
  <si>
    <t>3、国有土地使用权出让收入</t>
  </si>
  <si>
    <t>4、城市基础设施配套费收入</t>
  </si>
  <si>
    <t>5、污水处理费收入</t>
  </si>
  <si>
    <t>6、其他基金收入</t>
  </si>
  <si>
    <t>二、转移性收入</t>
  </si>
  <si>
    <t>1、上年结转收入</t>
  </si>
  <si>
    <t>2、上级补助收入</t>
  </si>
  <si>
    <t>其中：福彩公益金</t>
  </si>
  <si>
    <t xml:space="preserve">      体彩公益金</t>
  </si>
  <si>
    <t>3、调入资金</t>
  </si>
  <si>
    <t>四、其他收入</t>
  </si>
  <si>
    <t>支出合计</t>
  </si>
  <si>
    <t>一、本年支出</t>
  </si>
  <si>
    <t>1、文化旅游体育与传媒支出</t>
  </si>
  <si>
    <t>2、社会保障和就业支出</t>
  </si>
  <si>
    <t>3、城乡社区支出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</si>
  <si>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</si>
  <si>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</si>
  <si>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</si>
  <si>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</si>
  <si>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</si>
  <si>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</si>
  <si>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</si>
  <si>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</si>
  <si>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</si>
  <si>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</si>
  <si>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 xml:space="preserve">    国有土地使用权出让收入对应隐性债务化解支出</t>
  </si>
  <si>
    <t>4、交通运输支出</t>
  </si>
  <si>
    <t>5、农林水支出</t>
  </si>
  <si>
    <t>6、其他支出</t>
  </si>
  <si>
    <t xml:space="preserve">    其他政府性基金及对应专项债务收入安排的支出</t>
  </si>
  <si>
    <t xml:space="preserve">    彩票发行销售机构业务费安排的支出</t>
  </si>
  <si>
    <t xml:space="preserve">    彩票公益金安排的支出</t>
  </si>
  <si>
    <t>7、债务付息支出</t>
  </si>
  <si>
    <t>8、债务发行费支出</t>
  </si>
  <si>
    <t>9、抗疫特别国债安排支出</t>
  </si>
  <si>
    <t>二、转移性支出</t>
  </si>
  <si>
    <t>调出资金</t>
  </si>
  <si>
    <t>结转下年支出</t>
  </si>
  <si>
    <t>三、债务还本支出</t>
  </si>
  <si>
    <t>四、年终结余</t>
  </si>
  <si>
    <t>表三</t>
  </si>
  <si>
    <t>2024年社保基金预算收支平衡表</t>
  </si>
  <si>
    <t>收      入</t>
  </si>
  <si>
    <t>支      出</t>
  </si>
  <si>
    <t>项    目</t>
  </si>
  <si>
    <t>2023年执行数</t>
  </si>
  <si>
    <t>2024年预算数</t>
  </si>
  <si>
    <t>城乡居民养老保险</t>
  </si>
  <si>
    <t>保险费收入</t>
  </si>
  <si>
    <t>社会保险待遇支出</t>
  </si>
  <si>
    <t>利息收入</t>
  </si>
  <si>
    <t>财政补贴收入</t>
  </si>
  <si>
    <t>上解上级支出</t>
  </si>
  <si>
    <t>转移收入及其他收入</t>
  </si>
  <si>
    <t>转移支出</t>
  </si>
  <si>
    <t>委托投资收益</t>
  </si>
  <si>
    <t>上年结转</t>
  </si>
  <si>
    <t>机关事业养老保险</t>
  </si>
  <si>
    <t xml:space="preserve">  社保基金当年总收入</t>
  </si>
  <si>
    <t xml:space="preserve">  社保基金当年总支出</t>
  </si>
  <si>
    <t>表四</t>
  </si>
  <si>
    <t>2024年国有资本经营预算收支平衡表</t>
  </si>
  <si>
    <t xml:space="preserve">单位：万元 </t>
  </si>
  <si>
    <t>收  入</t>
  </si>
  <si>
    <t>支   出</t>
  </si>
  <si>
    <t>项  目</t>
  </si>
  <si>
    <t>2023年预算调整数</t>
  </si>
  <si>
    <t>收入</t>
  </si>
  <si>
    <t>支出</t>
  </si>
  <si>
    <t>一、国有资本经营收入</t>
  </si>
  <si>
    <t>一、国有资本经营补充社保基金支出</t>
  </si>
  <si>
    <t>1.利润收入</t>
  </si>
  <si>
    <t>二、国有资本经营预算支出</t>
  </si>
  <si>
    <t>2.股利、股息收入</t>
  </si>
  <si>
    <t>1.解决历史遗留问题及改革成本支出</t>
  </si>
  <si>
    <t>3.产权转让收入</t>
  </si>
  <si>
    <t>2.国有企业资本注入</t>
  </si>
  <si>
    <t>4.清算收入</t>
  </si>
  <si>
    <t>3.国有企业政策性补贴</t>
  </si>
  <si>
    <t>5.其他国有资本经营收入</t>
  </si>
  <si>
    <t>4.其他国有资本经营预算支出</t>
  </si>
  <si>
    <t>三、转移支付支出</t>
  </si>
  <si>
    <t>1.上级补助收入</t>
  </si>
  <si>
    <t>1.上解支出</t>
  </si>
  <si>
    <t>2.上年结余收入</t>
  </si>
  <si>
    <t>2.调出资金</t>
  </si>
  <si>
    <t>3.年终结余</t>
  </si>
  <si>
    <t>收入总计</t>
  </si>
  <si>
    <t>支出总计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</si>
</sst>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 "/>
    <numFmt numFmtId="178" formatCode="_ * #,##0_ ;_ * \-#,##0_ ;_ * &quot;-&quot;??_ ;_ @_ "/>
    <numFmt numFmtId="179" formatCode="#,##0_);[Red]\(#,##0\)"/>
    <numFmt numFmtId="180" formatCode="#,##0_);\(#,##0\)"/>
    <numFmt numFmtId="181" formatCode="0.0%"/>
  </numFmts>
  <fonts count="100">
    <font>
      <sz val="12"/>
      <name val="宋体"/>
      <charset val="134"/>
    </font>
    <font>
      <sz val="14"/>
      <name val="黑体"/>
      <charset val="134"/>
    </font>
    <font>
      <sz val="22"/>
      <name val="方正小标宋简体"/>
      <charset val="134"/>
    </font>
    <font>
      <sz val="12"/>
      <name val="仿宋_GB2312"/>
      <charset val="134"/>
    </font>
    <font>
      <sz val="16"/>
      <name val="黑体"/>
      <charset val="134"/>
    </font>
    <font>
      <sz val="11"/>
      <color theme="1"/>
      <name val="等线"/>
      <charset val="134"/>
      <scheme val="minor"/>
    </font>
    <font>
      <sz val="11"/>
      <name val="楷体_GB2312"/>
      <charset val="134"/>
    </font>
    <font>
      <sz val="11"/>
      <name val="宋体"/>
      <charset val="134"/>
    </font>
    <font>
      <b/>
      <sz val="11"/>
      <name val="宋体"/>
      <charset val="134"/>
    </font>
    <font>
      <sz val="22"/>
      <color indexed="8"/>
      <name val="方正小标宋简体"/>
      <charset val="134"/>
    </font>
    <font>
      <sz val="10"/>
      <color indexed="8"/>
      <name val="宋体"/>
      <charset val="134"/>
    </font>
    <font>
      <sz val="11"/>
      <color indexed="8"/>
      <name val="华文楷体"/>
      <charset val="134"/>
    </font>
    <font>
      <sz val="12"/>
      <color indexed="8"/>
      <name val="宋体"/>
      <charset val="134"/>
    </font>
    <font>
      <sz val="11"/>
      <color indexed="8"/>
      <name val="宋体"/>
      <charset val="134"/>
    </font>
    <font>
      <sz val="12"/>
      <name val="黑体"/>
      <charset val="134"/>
    </font>
    <font>
      <b/>
      <sz val="12"/>
      <name val="仿宋_GB2312"/>
      <charset val="134"/>
    </font>
    <font>
      <sz val="12"/>
      <color theme="0"/>
      <name val="宋体"/>
      <charset val="134"/>
    </font>
    <font>
      <sz val="14"/>
      <color theme="0"/>
      <name val="黑体"/>
      <charset val="134"/>
    </font>
    <font>
      <sz val="22"/>
      <color theme="0"/>
      <name val="方正小标宋简体"/>
      <charset val="134"/>
    </font>
    <font>
      <sz val="11"/>
      <color theme="0"/>
      <name val="宋体"/>
      <charset val="134"/>
    </font>
    <font>
      <sz val="9"/>
      <name val="宋体"/>
      <charset val="134"/>
    </font>
    <font>
      <sz val="10"/>
      <name val="宋体"/>
      <charset val="134"/>
    </font>
    <font>
      <sz val="10"/>
      <color theme="1"/>
      <name val="宋体"/>
      <charset val="134"/>
    </font>
    <font>
      <sz val="10"/>
      <color theme="1"/>
      <name val="等线"/>
      <charset val="134"/>
      <scheme val="minor"/>
    </font>
    <font>
      <sz val="11"/>
      <color theme="1"/>
      <name val="楷体"/>
      <charset val="134"/>
    </font>
    <font>
      <sz val="8"/>
      <color theme="1"/>
      <name val="宋体"/>
      <charset val="134"/>
    </font>
    <font>
      <sz val="20"/>
      <color theme="1"/>
      <name val="宋体"/>
      <charset val="134"/>
    </font>
    <font>
      <sz val="11"/>
      <color theme="1"/>
      <name val="宋体"/>
      <charset val="134"/>
    </font>
    <font>
      <sz val="9"/>
      <color theme="1"/>
      <name val="宋体"/>
      <charset val="134"/>
    </font>
    <font>
      <sz val="10"/>
      <color theme="1"/>
      <name val="仿宋"/>
      <charset val="134"/>
    </font>
    <font>
      <sz val="8"/>
      <color theme="1"/>
      <name val="Times New Roman"/>
      <charset val="134"/>
    </font>
    <font>
      <sz val="10"/>
      <color theme="1"/>
      <name val="Times New Roman"/>
      <charset val="134"/>
    </font>
    <font>
      <b/>
      <sz val="8"/>
      <name val="宋体"/>
      <charset val="134"/>
    </font>
    <font>
      <b/>
      <sz val="8"/>
      <color rgb="FFFF0000"/>
      <name val="宋体"/>
      <charset val="134"/>
    </font>
    <font>
      <b/>
      <sz val="8"/>
      <color rgb="FFFF0000"/>
      <name val="Times New Roman"/>
      <charset val="134"/>
    </font>
    <font>
      <sz val="10"/>
      <color indexed="8"/>
      <name val="Times New Roman"/>
      <charset val="134"/>
    </font>
    <font>
      <sz val="8"/>
      <color indexed="8"/>
      <name val="Times New Roman"/>
      <charset val="134"/>
    </font>
    <font>
      <sz val="8"/>
      <color rgb="FFFF0000"/>
      <name val="宋体"/>
      <charset val="134"/>
    </font>
    <font>
      <b/>
      <sz val="10"/>
      <color theme="1"/>
      <name val="宋体"/>
      <charset val="134"/>
    </font>
    <font>
      <sz val="9"/>
      <name val="等线"/>
      <charset val="134"/>
      <scheme val="minor"/>
    </font>
    <font>
      <b/>
      <sz val="9"/>
      <name val="等线"/>
      <charset val="134"/>
      <scheme val="minor"/>
    </font>
    <font>
      <b/>
      <sz val="10"/>
      <name val="宋体"/>
      <charset val="134"/>
    </font>
    <font>
      <b/>
      <sz val="8"/>
      <color theme="1"/>
      <name val="Times New Roman"/>
      <charset val="134"/>
    </font>
    <font>
      <sz val="10"/>
      <name val="Times New Roman"/>
      <charset val="134"/>
    </font>
    <font>
      <sz val="8"/>
      <color theme="1"/>
      <name val="等线"/>
      <charset val="134"/>
    </font>
    <font>
      <b/>
      <sz val="8"/>
      <color theme="1"/>
      <name val="宋体"/>
      <charset val="134"/>
    </font>
    <font>
      <b/>
      <sz val="8"/>
      <name val="Times New Roman"/>
      <charset val="134"/>
    </font>
    <font>
      <sz val="8"/>
      <name val="等线"/>
      <charset val="134"/>
    </font>
    <font>
      <sz val="8"/>
      <name val="Times New Roman"/>
      <charset val="134"/>
    </font>
    <font>
      <sz val="8"/>
      <name val="等线"/>
      <charset val="134"/>
      <scheme val="minor"/>
    </font>
    <font>
      <sz val="8"/>
      <color theme="1"/>
      <name val="等线"/>
      <charset val="134"/>
      <scheme val="minor"/>
    </font>
    <font>
      <sz val="10"/>
      <color rgb="FF000000"/>
      <name val="宋体"/>
      <charset val="134"/>
    </font>
    <font>
      <sz val="8"/>
      <name val="宋体"/>
      <charset val="134"/>
    </font>
    <font>
      <sz val="9"/>
      <name val="Times New Roman"/>
      <charset val="134"/>
    </font>
    <font>
      <b/>
      <sz val="10"/>
      <color theme="1"/>
      <name val="Times New Roman"/>
      <charset val="134"/>
    </font>
    <font>
      <sz val="8"/>
      <color rgb="FFFF0000"/>
      <name val="Times New Roman"/>
      <charset val="134"/>
    </font>
    <font>
      <sz val="8"/>
      <color rgb="FF000000"/>
      <name val="Times New Roman"/>
      <charset val="134"/>
    </font>
    <font>
      <sz val="8"/>
      <color rgb="FF000000"/>
      <name val="宋体"/>
      <charset val="134"/>
    </font>
    <font>
      <sz val="9"/>
      <color theme="1"/>
      <name val="等线"/>
      <charset val="134"/>
      <scheme val="minor"/>
    </font>
    <font>
      <b/>
      <sz val="10"/>
      <name val="等线"/>
      <charset val="134"/>
      <scheme val="minor"/>
    </font>
    <font>
      <sz val="10"/>
      <name val="等线"/>
      <charset val="134"/>
      <scheme val="minor"/>
    </font>
    <font>
      <sz val="10"/>
      <color theme="1"/>
      <name val="仿宋_GB2312"/>
      <charset val="134"/>
    </font>
    <font>
      <b/>
      <sz val="8"/>
      <name val="等线"/>
      <charset val="134"/>
      <scheme val="minor"/>
    </font>
    <font>
      <sz val="11"/>
      <color indexed="8"/>
      <name val="Calibri"/>
      <charset val="134"/>
    </font>
    <font>
      <b/>
      <sz val="10"/>
      <name val="仿宋_GB2312"/>
      <charset val="134"/>
    </font>
    <font>
      <sz val="10"/>
      <name val="楷体_GB2312"/>
      <charset val="134"/>
    </font>
    <font>
      <sz val="11"/>
      <name val="黑体"/>
      <charset val="134"/>
    </font>
    <font>
      <sz val="11"/>
      <color theme="0"/>
      <name val="黑体"/>
      <charset val="134"/>
    </font>
    <font>
      <sz val="11"/>
      <color theme="0"/>
      <name val="仿宋_GB2312"/>
      <charset val="134"/>
    </font>
    <font>
      <b/>
      <sz val="11"/>
      <color indexed="8"/>
      <name val="宋体"/>
      <charset val="134"/>
    </font>
    <font>
      <sz val="11"/>
      <color rgb="FFFF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8"/>
      <color indexed="62"/>
      <name val="宋体"/>
      <charset val="134"/>
    </font>
    <font>
      <sz val="10"/>
      <name val="Arial"/>
      <charset val="134"/>
    </font>
    <font>
      <sz val="12"/>
      <name val="Times New Roman"/>
      <charset val="134"/>
    </font>
    <font>
      <sz val="8"/>
      <color indexed="8"/>
      <name val="宋体"/>
      <charset val="134"/>
    </font>
    <font>
      <sz val="9"/>
      <name val="等线"/>
      <charset val="134"/>
    </font>
    <font>
      <b/>
      <sz val="8"/>
      <color theme="1"/>
      <name val="等线"/>
      <charset val="134"/>
    </font>
    <font>
      <sz val="8"/>
      <color rgb="FFFF0000"/>
      <name val="等线"/>
      <charset val="134"/>
    </font>
    <font>
      <b/>
      <sz val="8"/>
      <name val="等线"/>
      <charset val="134"/>
    </font>
    <font>
      <b/>
      <sz val="9"/>
      <name val="宋体"/>
      <charset val="134"/>
    </font>
    <font>
      <sz val="9"/>
      <name val="宋体"/>
      <charset val="134"/>
    </font>
  </fonts>
  <fills count="4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676503799554"/>
        <bgColor indexed="64"/>
      </patternFill>
    </fill>
    <fill>
      <patternFill patternType="solid">
        <fgColor theme="6" tint="0.799584948271126"/>
        <bgColor indexed="64"/>
      </patternFill>
    </fill>
    <fill>
      <patternFill patternType="solid">
        <fgColor theme="4" tint="0.799584948271126"/>
        <bgColor indexed="64"/>
      </patternFill>
    </fill>
    <fill>
      <patternFill patternType="solid">
        <fgColor theme="4" tint="0.799676503799554"/>
        <bgColor indexed="64"/>
      </patternFill>
    </fill>
    <fill>
      <patternFill patternType="solid">
        <fgColor theme="3" tint="0.799554429761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xf numFmtId="43" fontId="0" fillId="0" borderId="0" applyFont="0" applyFill="0" applyBorder="0" applyAlignment="0" applyProtection="0"/>
    <xf numFmtId="44" fontId="5" fillId="0" borderId="0" applyFont="0" applyFill="0" applyBorder="0" applyAlignment="0" applyProtection="0">
      <alignment vertical="center"/>
    </xf>
    <xf numFmtId="9" fontId="0"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 fillId="9" borderId="8" applyNumberFormat="0" applyFon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9" applyNumberFormat="0" applyFill="0" applyAlignment="0" applyProtection="0">
      <alignment vertical="center"/>
    </xf>
    <xf numFmtId="0" fontId="77" fillId="0" borderId="9" applyNumberFormat="0" applyFill="0" applyAlignment="0" applyProtection="0">
      <alignment vertical="center"/>
    </xf>
    <xf numFmtId="0" fontId="78" fillId="0" borderId="10" applyNumberFormat="0" applyFill="0" applyAlignment="0" applyProtection="0">
      <alignment vertical="center"/>
    </xf>
    <xf numFmtId="0" fontId="78" fillId="0" borderId="0" applyNumberFormat="0" applyFill="0" applyBorder="0" applyAlignment="0" applyProtection="0">
      <alignment vertical="center"/>
    </xf>
    <xf numFmtId="0" fontId="79" fillId="10" borderId="11" applyNumberFormat="0" applyAlignment="0" applyProtection="0">
      <alignment vertical="center"/>
    </xf>
    <xf numFmtId="0" fontId="80" fillId="11" borderId="12" applyNumberFormat="0" applyAlignment="0" applyProtection="0">
      <alignment vertical="center"/>
    </xf>
    <xf numFmtId="0" fontId="81" fillId="11" borderId="11" applyNumberFormat="0" applyAlignment="0" applyProtection="0">
      <alignment vertical="center"/>
    </xf>
    <xf numFmtId="0" fontId="82" fillId="12" borderId="13" applyNumberFormat="0" applyAlignment="0" applyProtection="0">
      <alignment vertical="center"/>
    </xf>
    <xf numFmtId="0" fontId="83" fillId="0" borderId="14" applyNumberFormat="0" applyFill="0" applyAlignment="0" applyProtection="0">
      <alignment vertical="center"/>
    </xf>
    <xf numFmtId="0" fontId="84" fillId="0" borderId="15" applyNumberFormat="0" applyFill="0" applyAlignment="0" applyProtection="0">
      <alignment vertical="center"/>
    </xf>
    <xf numFmtId="0" fontId="85" fillId="13" borderId="0" applyNumberFormat="0" applyBorder="0" applyAlignment="0" applyProtection="0">
      <alignment vertical="center"/>
    </xf>
    <xf numFmtId="0" fontId="86" fillId="14" borderId="0" applyNumberFormat="0" applyBorder="0" applyAlignment="0" applyProtection="0">
      <alignment vertical="center"/>
    </xf>
    <xf numFmtId="0" fontId="87" fillId="15" borderId="0" applyNumberFormat="0" applyBorder="0" applyAlignment="0" applyProtection="0">
      <alignment vertical="center"/>
    </xf>
    <xf numFmtId="0" fontId="88" fillId="16" borderId="0" applyNumberFormat="0" applyBorder="0" applyAlignment="0" applyProtection="0">
      <alignment vertical="center"/>
    </xf>
    <xf numFmtId="0" fontId="89" fillId="17" borderId="0" applyNumberFormat="0" applyBorder="0" applyAlignment="0" applyProtection="0">
      <alignment vertical="center"/>
    </xf>
    <xf numFmtId="0" fontId="89" fillId="18" borderId="0" applyNumberFormat="0" applyBorder="0" applyAlignment="0" applyProtection="0">
      <alignment vertical="center"/>
    </xf>
    <xf numFmtId="0" fontId="88" fillId="19" borderId="0" applyNumberFormat="0" applyBorder="0" applyAlignment="0" applyProtection="0">
      <alignment vertical="center"/>
    </xf>
    <xf numFmtId="0" fontId="88" fillId="20" borderId="0" applyNumberFormat="0" applyBorder="0" applyAlignment="0" applyProtection="0">
      <alignment vertical="center"/>
    </xf>
    <xf numFmtId="0" fontId="89" fillId="21" borderId="0" applyNumberFormat="0" applyBorder="0" applyAlignment="0" applyProtection="0">
      <alignment vertical="center"/>
    </xf>
    <xf numFmtId="0" fontId="89" fillId="22" borderId="0" applyNumberFormat="0" applyBorder="0" applyAlignment="0" applyProtection="0">
      <alignment vertical="center"/>
    </xf>
    <xf numFmtId="0" fontId="88" fillId="23" borderId="0" applyNumberFormat="0" applyBorder="0" applyAlignment="0" applyProtection="0">
      <alignment vertical="center"/>
    </xf>
    <xf numFmtId="0" fontId="88" fillId="24" borderId="0" applyNumberFormat="0" applyBorder="0" applyAlignment="0" applyProtection="0">
      <alignment vertical="center"/>
    </xf>
    <xf numFmtId="0" fontId="89" fillId="25" borderId="0" applyNumberFormat="0" applyBorder="0" applyAlignment="0" applyProtection="0">
      <alignment vertical="center"/>
    </xf>
    <xf numFmtId="0" fontId="89" fillId="26" borderId="0" applyNumberFormat="0" applyBorder="0" applyAlignment="0" applyProtection="0">
      <alignment vertical="center"/>
    </xf>
    <xf numFmtId="0" fontId="88" fillId="27" borderId="0" applyNumberFormat="0" applyBorder="0" applyAlignment="0" applyProtection="0">
      <alignment vertical="center"/>
    </xf>
    <xf numFmtId="0" fontId="88" fillId="28" borderId="0" applyNumberFormat="0" applyBorder="0" applyAlignment="0" applyProtection="0">
      <alignment vertical="center"/>
    </xf>
    <xf numFmtId="0" fontId="89" fillId="29" borderId="0" applyNumberFormat="0" applyBorder="0" applyAlignment="0" applyProtection="0">
      <alignment vertical="center"/>
    </xf>
    <xf numFmtId="0" fontId="89" fillId="30" borderId="0" applyNumberFormat="0" applyBorder="0" applyAlignment="0" applyProtection="0">
      <alignment vertical="center"/>
    </xf>
    <xf numFmtId="0" fontId="88" fillId="31" borderId="0" applyNumberFormat="0" applyBorder="0" applyAlignment="0" applyProtection="0">
      <alignment vertical="center"/>
    </xf>
    <xf numFmtId="0" fontId="88" fillId="32" borderId="0" applyNumberFormat="0" applyBorder="0" applyAlignment="0" applyProtection="0">
      <alignment vertical="center"/>
    </xf>
    <xf numFmtId="0" fontId="89" fillId="33" borderId="0" applyNumberFormat="0" applyBorder="0" applyAlignment="0" applyProtection="0">
      <alignment vertical="center"/>
    </xf>
    <xf numFmtId="0" fontId="89" fillId="34" borderId="0" applyNumberFormat="0" applyBorder="0" applyAlignment="0" applyProtection="0">
      <alignment vertical="center"/>
    </xf>
    <xf numFmtId="0" fontId="88" fillId="35" borderId="0" applyNumberFormat="0" applyBorder="0" applyAlignment="0" applyProtection="0">
      <alignment vertical="center"/>
    </xf>
    <xf numFmtId="0" fontId="88" fillId="36" borderId="0" applyNumberFormat="0" applyBorder="0" applyAlignment="0" applyProtection="0">
      <alignment vertical="center"/>
    </xf>
    <xf numFmtId="0" fontId="89" fillId="37" borderId="0" applyNumberFormat="0" applyBorder="0" applyAlignment="0" applyProtection="0">
      <alignment vertical="center"/>
    </xf>
    <xf numFmtId="0" fontId="89" fillId="38" borderId="0" applyNumberFormat="0" applyBorder="0" applyAlignment="0" applyProtection="0">
      <alignment vertical="center"/>
    </xf>
    <xf numFmtId="0" fontId="88" fillId="39" borderId="0" applyNumberFormat="0" applyBorder="0" applyAlignment="0" applyProtection="0">
      <alignment vertical="center"/>
    </xf>
    <xf numFmtId="0" fontId="13" fillId="40" borderId="0" applyNumberFormat="0" applyBorder="0" applyAlignment="0" applyProtection="0">
      <alignment vertical="center"/>
    </xf>
    <xf numFmtId="0" fontId="5" fillId="0" borderId="0"/>
    <xf numFmtId="0" fontId="90" fillId="0" borderId="0" applyProtection="0"/>
    <xf numFmtId="0" fontId="0" fillId="0" borderId="0"/>
    <xf numFmtId="0" fontId="5" fillId="0" borderId="0">
      <alignment vertical="center"/>
    </xf>
    <xf numFmtId="0" fontId="0" fillId="0" borderId="0"/>
    <xf numFmtId="0" fontId="0" fillId="0" borderId="0">
      <alignment vertical="center"/>
    </xf>
    <xf numFmtId="0" fontId="0" fillId="0" borderId="0"/>
    <xf numFmtId="0" fontId="5" fillId="0" borderId="0">
      <alignment vertical="center"/>
    </xf>
    <xf numFmtId="0" fontId="5" fillId="0" borderId="0">
      <alignment vertical="center"/>
    </xf>
    <xf numFmtId="0" fontId="5" fillId="0" borderId="0">
      <alignment vertical="center"/>
    </xf>
    <xf numFmtId="0" fontId="20" fillId="0" borderId="0"/>
    <xf numFmtId="0" fontId="0" fillId="0" borderId="0"/>
    <xf numFmtId="0" fontId="0" fillId="0" borderId="0"/>
    <xf numFmtId="0" fontId="13" fillId="0" borderId="0">
      <alignment vertical="center"/>
    </xf>
    <xf numFmtId="0" fontId="13" fillId="0" borderId="0">
      <alignment vertical="center"/>
    </xf>
    <xf numFmtId="43" fontId="0" fillId="0" borderId="0" applyFont="0" applyFill="0" applyBorder="0" applyAlignment="0" applyProtection="0"/>
    <xf numFmtId="0" fontId="91" fillId="0" borderId="0"/>
    <xf numFmtId="0" fontId="92" fillId="0" borderId="0"/>
  </cellStyleXfs>
  <cellXfs count="500">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horizontal="center"/>
    </xf>
    <xf numFmtId="10" fontId="0" fillId="0" borderId="0" xfId="3" applyNumberFormat="1" applyFont="1" applyAlignment="1">
      <alignment horizontal="center"/>
    </xf>
    <xf numFmtId="0" fontId="4" fillId="2" borderId="0" xfId="0" applyFont="1" applyFill="1"/>
    <xf numFmtId="0" fontId="1" fillId="0" borderId="0" xfId="0" applyFont="1" applyAlignment="1">
      <alignment horizontal="center" vertical="top"/>
    </xf>
    <xf numFmtId="0" fontId="2" fillId="0" borderId="0" xfId="53" applyFont="1" applyFill="1" applyBorder="1" applyAlignment="1">
      <alignment horizontal="center" vertical="center"/>
    </xf>
    <xf numFmtId="0" fontId="5" fillId="0" borderId="0" xfId="53">
      <alignment vertical="center"/>
    </xf>
    <xf numFmtId="0" fontId="5" fillId="0" borderId="0" xfId="53" applyAlignment="1">
      <alignment horizontal="center" vertical="center"/>
    </xf>
    <xf numFmtId="0" fontId="6" fillId="0" borderId="0" xfId="53" applyFont="1" applyFill="1" applyBorder="1" applyAlignment="1">
      <alignment horizontal="right" vertical="center"/>
    </xf>
    <xf numFmtId="0" fontId="0" fillId="0" borderId="1" xfId="53" applyFont="1" applyFill="1" applyBorder="1" applyAlignment="1">
      <alignment horizontal="center" vertical="center"/>
    </xf>
    <xf numFmtId="0" fontId="0" fillId="0" borderId="2" xfId="53" applyFont="1" applyFill="1" applyBorder="1" applyAlignment="1">
      <alignment horizontal="center" vertical="center"/>
    </xf>
    <xf numFmtId="0" fontId="0" fillId="0" borderId="3" xfId="53" applyFont="1" applyFill="1" applyBorder="1" applyAlignment="1">
      <alignment horizontal="center" vertical="center"/>
    </xf>
    <xf numFmtId="0" fontId="7" fillId="0" borderId="3" xfId="53"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3" xfId="53" applyFont="1" applyFill="1" applyBorder="1" applyAlignment="1">
      <alignment horizontal="left" vertical="center"/>
    </xf>
    <xf numFmtId="0" fontId="8" fillId="0" borderId="3" xfId="53" applyFont="1" applyFill="1" applyBorder="1" applyAlignment="1">
      <alignment horizontal="center" vertical="center"/>
    </xf>
    <xf numFmtId="0" fontId="8" fillId="0" borderId="3" xfId="53" applyFont="1" applyFill="1" applyBorder="1" applyAlignment="1">
      <alignment vertical="center"/>
    </xf>
    <xf numFmtId="0" fontId="7" fillId="0" borderId="3" xfId="53" applyFont="1" applyFill="1" applyBorder="1" applyAlignment="1">
      <alignment horizontal="left" vertical="center" indent="1"/>
    </xf>
    <xf numFmtId="0" fontId="7" fillId="0" borderId="3" xfId="53" applyFont="1" applyFill="1" applyBorder="1" applyAlignment="1">
      <alignment horizontal="left" vertical="center"/>
    </xf>
    <xf numFmtId="0" fontId="7" fillId="0" borderId="3" xfId="0" applyFont="1" applyFill="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Fill="1" applyBorder="1" applyAlignment="1">
      <alignment horizontal="center" vertical="center"/>
    </xf>
    <xf numFmtId="0" fontId="7" fillId="0" borderId="3" xfId="0" applyFont="1" applyBorder="1" applyAlignment="1">
      <alignment horizontal="left" vertical="center" indent="1"/>
    </xf>
    <xf numFmtId="0" fontId="7" fillId="0" borderId="3" xfId="0" applyFont="1" applyFill="1" applyBorder="1" applyAlignment="1">
      <alignment horizontal="left" vertical="center" indent="1"/>
    </xf>
    <xf numFmtId="0" fontId="7" fillId="0" borderId="3" xfId="0" applyFont="1" applyBorder="1" applyAlignment="1">
      <alignment vertical="center"/>
    </xf>
    <xf numFmtId="0" fontId="7" fillId="0" borderId="3" xfId="0" applyFont="1" applyFill="1" applyBorder="1" applyAlignment="1">
      <alignment vertical="center"/>
    </xf>
    <xf numFmtId="10" fontId="1" fillId="0" borderId="0" xfId="3" applyNumberFormat="1" applyFont="1" applyAlignment="1">
      <alignment horizontal="center"/>
    </xf>
    <xf numFmtId="10" fontId="2" fillId="0" borderId="0" xfId="3" applyNumberFormat="1" applyFont="1" applyAlignment="1">
      <alignment horizontal="center"/>
    </xf>
    <xf numFmtId="10" fontId="3" fillId="0" borderId="0" xfId="3" applyNumberFormat="1" applyFont="1" applyAlignment="1">
      <alignment horizontal="center"/>
    </xf>
    <xf numFmtId="0" fontId="0" fillId="0" borderId="0" xfId="0" applyAlignment="1">
      <alignment vertical="center" wrapText="1"/>
    </xf>
    <xf numFmtId="0" fontId="9" fillId="3"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vertical="center"/>
    </xf>
    <xf numFmtId="0" fontId="10" fillId="2" borderId="0" xfId="0" applyNumberFormat="1" applyFont="1" applyFill="1" applyBorder="1" applyAlignment="1" applyProtection="1">
      <alignment horizontal="center" vertical="center"/>
    </xf>
    <xf numFmtId="0" fontId="10" fillId="2" borderId="0" xfId="0" applyNumberFormat="1" applyFont="1" applyFill="1" applyBorder="1" applyAlignment="1" applyProtection="1">
      <alignment vertical="center" wrapText="1"/>
    </xf>
    <xf numFmtId="0" fontId="10" fillId="0" borderId="0" xfId="0" applyNumberFormat="1" applyFont="1" applyFill="1" applyBorder="1" applyAlignment="1" applyProtection="1">
      <alignment horizontal="center" vertical="center"/>
    </xf>
    <xf numFmtId="0" fontId="11" fillId="2" borderId="4" xfId="0" applyNumberFormat="1" applyFont="1" applyFill="1" applyBorder="1" applyAlignment="1" applyProtection="1">
      <alignment horizontal="right" vertical="center"/>
    </xf>
    <xf numFmtId="0" fontId="12" fillId="2" borderId="1" xfId="0" applyNumberFormat="1" applyFont="1" applyFill="1" applyBorder="1" applyAlignment="1" applyProtection="1">
      <alignment horizontal="center" vertical="center"/>
    </xf>
    <xf numFmtId="0" fontId="12" fillId="2" borderId="2" xfId="0" applyNumberFormat="1" applyFont="1" applyFill="1" applyBorder="1" applyAlignment="1" applyProtection="1">
      <alignment horizontal="center" vertical="center"/>
    </xf>
    <xf numFmtId="0" fontId="12" fillId="2" borderId="5" xfId="0" applyNumberFormat="1" applyFont="1" applyFill="1" applyBorder="1" applyAlignment="1" applyProtection="1">
      <alignment vertical="center"/>
    </xf>
    <xf numFmtId="0" fontId="12" fillId="0" borderId="1"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xf>
    <xf numFmtId="0" fontId="13" fillId="2" borderId="6" xfId="0" applyNumberFormat="1" applyFont="1" applyFill="1" applyBorder="1" applyAlignment="1" applyProtection="1">
      <alignment horizontal="center" vertical="center"/>
    </xf>
    <xf numFmtId="0" fontId="13" fillId="2" borderId="3" xfId="0" applyNumberFormat="1" applyFont="1" applyFill="1" applyBorder="1" applyAlignment="1" applyProtection="1">
      <alignment horizontal="center" vertical="center"/>
    </xf>
    <xf numFmtId="49" fontId="13" fillId="2" borderId="3" xfId="0" applyNumberFormat="1" applyFont="1" applyFill="1" applyBorder="1" applyAlignment="1" applyProtection="1">
      <alignment horizontal="center" vertical="center"/>
    </xf>
    <xf numFmtId="0" fontId="13" fillId="2" borderId="6" xfId="0" applyNumberFormat="1" applyFont="1" applyFill="1" applyBorder="1" applyAlignment="1" applyProtection="1">
      <alignment horizontal="center" vertical="center" wrapText="1"/>
    </xf>
    <xf numFmtId="0" fontId="13" fillId="2" borderId="3" xfId="0" applyNumberFormat="1" applyFont="1" applyFill="1" applyBorder="1" applyAlignment="1" applyProtection="1">
      <alignment horizontal="left" vertical="center"/>
    </xf>
    <xf numFmtId="176" fontId="13" fillId="2" borderId="3" xfId="0" applyNumberFormat="1" applyFont="1" applyFill="1" applyBorder="1" applyAlignment="1" applyProtection="1">
      <alignment horizontal="center" vertical="center"/>
    </xf>
    <xf numFmtId="10" fontId="13" fillId="2" borderId="3" xfId="1" applyNumberFormat="1" applyFont="1" applyFill="1" applyBorder="1" applyAlignment="1" applyProtection="1">
      <alignment horizontal="center" vertical="center"/>
    </xf>
    <xf numFmtId="0" fontId="13" fillId="2" borderId="3" xfId="0" applyNumberFormat="1" applyFont="1" applyFill="1" applyBorder="1" applyAlignment="1" applyProtection="1">
      <alignment horizontal="left" vertical="center" wrapText="1"/>
    </xf>
    <xf numFmtId="0" fontId="13" fillId="2" borderId="3" xfId="0" applyNumberFormat="1" applyFont="1" applyFill="1" applyBorder="1" applyAlignment="1" applyProtection="1">
      <alignment horizontal="left" vertical="center" indent="1"/>
    </xf>
    <xf numFmtId="0" fontId="13" fillId="2" borderId="3" xfId="0" applyNumberFormat="1" applyFont="1" applyFill="1" applyBorder="1" applyAlignment="1" applyProtection="1">
      <alignment horizontal="left" vertical="center" wrapText="1" indent="1"/>
    </xf>
    <xf numFmtId="0" fontId="8" fillId="2" borderId="3" xfId="0" applyFont="1" applyFill="1" applyBorder="1" applyAlignment="1">
      <alignment vertical="center"/>
    </xf>
    <xf numFmtId="176" fontId="7" fillId="2" borderId="3" xfId="0" applyNumberFormat="1" applyFont="1" applyFill="1" applyBorder="1" applyAlignment="1">
      <alignment horizontal="center" vertical="center"/>
    </xf>
    <xf numFmtId="0" fontId="8" fillId="2" borderId="3" xfId="0" applyFont="1" applyFill="1" applyBorder="1" applyAlignment="1">
      <alignment horizontal="left" vertical="center" wrapText="1"/>
    </xf>
    <xf numFmtId="0" fontId="1" fillId="0" borderId="0" xfId="0" applyFont="1" applyFill="1" applyAlignment="1">
      <alignment vertical="center"/>
    </xf>
    <xf numFmtId="0" fontId="2" fillId="0" borderId="0" xfId="0" applyFont="1" applyFill="1" applyAlignment="1">
      <alignment vertical="center"/>
    </xf>
    <xf numFmtId="0" fontId="14" fillId="0" borderId="0" xfId="0" applyFont="1" applyFill="1" applyAlignment="1">
      <alignment vertical="center"/>
    </xf>
    <xf numFmtId="0" fontId="3" fillId="2" borderId="0" xfId="0" applyFont="1" applyFill="1" applyAlignment="1">
      <alignment vertical="center"/>
    </xf>
    <xf numFmtId="0" fontId="3" fillId="0" borderId="0" xfId="0" applyFont="1" applyFill="1" applyAlignment="1">
      <alignment vertical="center"/>
    </xf>
    <xf numFmtId="0" fontId="15"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16" fillId="0" borderId="0" xfId="0" applyFont="1" applyFill="1" applyAlignment="1">
      <alignment horizontal="center" vertical="center"/>
    </xf>
    <xf numFmtId="0" fontId="14"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7" fillId="0" borderId="0" xfId="0" applyFont="1" applyFill="1" applyAlignment="1">
      <alignment horizontal="center" vertical="center"/>
    </xf>
    <xf numFmtId="0" fontId="2" fillId="0" borderId="0" xfId="0" applyFont="1" applyFill="1" applyAlignment="1">
      <alignment horizontal="center" vertical="center"/>
    </xf>
    <xf numFmtId="0" fontId="18" fillId="0" borderId="0" xfId="0" applyFont="1" applyFill="1" applyAlignment="1">
      <alignment horizontal="center" vertical="center"/>
    </xf>
    <xf numFmtId="0" fontId="7" fillId="0" borderId="0" xfId="0" applyFont="1" applyFill="1" applyBorder="1" applyAlignment="1">
      <alignment horizontal="center" vertical="center" wrapText="1"/>
    </xf>
    <xf numFmtId="0" fontId="6" fillId="0" borderId="4" xfId="0" applyFont="1" applyFill="1" applyBorder="1" applyAlignment="1">
      <alignment horizontal="right" vertical="center" wrapText="1"/>
    </xf>
    <xf numFmtId="0" fontId="0"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3" fontId="8" fillId="2" borderId="3" xfId="0" applyNumberFormat="1" applyFont="1" applyFill="1" applyBorder="1" applyAlignment="1" applyProtection="1">
      <alignment horizontal="center" vertical="center"/>
    </xf>
    <xf numFmtId="0" fontId="8" fillId="2" borderId="3" xfId="0" applyFont="1" applyFill="1" applyBorder="1" applyAlignment="1">
      <alignment horizontal="center" vertical="center" wrapText="1"/>
    </xf>
    <xf numFmtId="10" fontId="8" fillId="2" borderId="3" xfId="0" applyNumberFormat="1" applyFont="1" applyFill="1" applyBorder="1" applyAlignment="1">
      <alignment horizontal="center" vertical="center" wrapText="1"/>
    </xf>
    <xf numFmtId="10" fontId="16" fillId="2" borderId="3" xfId="3" applyNumberFormat="1" applyFont="1" applyFill="1" applyBorder="1" applyAlignment="1">
      <alignment horizontal="center" vertical="center"/>
    </xf>
    <xf numFmtId="3" fontId="8" fillId="2" borderId="3" xfId="0" applyNumberFormat="1" applyFont="1" applyFill="1" applyBorder="1" applyAlignment="1" applyProtection="1">
      <alignment vertical="center"/>
    </xf>
    <xf numFmtId="0" fontId="7" fillId="2" borderId="3" xfId="0" applyFont="1" applyFill="1" applyBorder="1" applyAlignment="1">
      <alignment horizontal="center" vertical="center" wrapText="1"/>
    </xf>
    <xf numFmtId="10" fontId="7" fillId="2" borderId="3" xfId="0" applyNumberFormat="1" applyFont="1" applyFill="1" applyBorder="1" applyAlignment="1">
      <alignment horizontal="center" vertical="center" wrapText="1"/>
    </xf>
    <xf numFmtId="3" fontId="7" fillId="2" borderId="3" xfId="0" applyNumberFormat="1" applyFont="1" applyFill="1" applyBorder="1" applyAlignment="1" applyProtection="1">
      <alignment vertical="center"/>
    </xf>
    <xf numFmtId="3" fontId="7" fillId="2" borderId="3" xfId="0" applyNumberFormat="1" applyFont="1" applyFill="1" applyBorder="1" applyAlignment="1" applyProtection="1">
      <alignment horizontal="center" vertical="center"/>
    </xf>
    <xf numFmtId="177" fontId="7" fillId="2" borderId="3" xfId="0" applyNumberFormat="1" applyFont="1" applyFill="1" applyBorder="1" applyAlignment="1">
      <alignment horizontal="center" vertical="center" wrapText="1"/>
    </xf>
    <xf numFmtId="10" fontId="19" fillId="2" borderId="3" xfId="0" applyNumberFormat="1" applyFont="1" applyFill="1" applyBorder="1" applyAlignment="1">
      <alignment horizontal="center" vertical="center" wrapText="1"/>
    </xf>
    <xf numFmtId="0" fontId="8" fillId="0" borderId="3" xfId="0" applyFont="1" applyFill="1" applyBorder="1" applyAlignment="1">
      <alignment horizontal="left" vertical="center"/>
    </xf>
    <xf numFmtId="177" fontId="7" fillId="0" borderId="3" xfId="0" applyNumberFormat="1" applyFont="1" applyFill="1" applyBorder="1" applyAlignment="1">
      <alignment horizontal="center" vertical="center"/>
    </xf>
    <xf numFmtId="177" fontId="7" fillId="0" borderId="3" xfId="0" applyNumberFormat="1" applyFont="1" applyFill="1" applyBorder="1" applyAlignment="1">
      <alignment horizontal="center" vertical="center" wrapText="1"/>
    </xf>
    <xf numFmtId="3" fontId="8" fillId="0" borderId="3" xfId="0" applyNumberFormat="1" applyFont="1" applyFill="1" applyBorder="1" applyAlignment="1" applyProtection="1">
      <alignment vertical="center"/>
    </xf>
    <xf numFmtId="3" fontId="8" fillId="0" borderId="3" xfId="0" applyNumberFormat="1" applyFont="1" applyFill="1" applyBorder="1" applyAlignment="1" applyProtection="1">
      <alignment horizontal="center" vertical="center"/>
    </xf>
    <xf numFmtId="3" fontId="7" fillId="0" borderId="3" xfId="0" applyNumberFormat="1" applyFont="1" applyFill="1" applyBorder="1" applyAlignment="1" applyProtection="1">
      <alignment horizontal="center" vertical="center"/>
    </xf>
    <xf numFmtId="177" fontId="8" fillId="0" borderId="3" xfId="0" applyNumberFormat="1" applyFont="1" applyFill="1" applyBorder="1" applyAlignment="1">
      <alignment horizontal="center" vertical="center" wrapText="1"/>
    </xf>
    <xf numFmtId="3" fontId="8" fillId="0" borderId="3" xfId="0" applyNumberFormat="1" applyFont="1" applyFill="1" applyBorder="1" applyAlignment="1" applyProtection="1">
      <alignment horizontal="left" vertical="center"/>
    </xf>
    <xf numFmtId="3" fontId="8" fillId="0" borderId="7" xfId="0" applyNumberFormat="1" applyFont="1" applyFill="1" applyBorder="1" applyAlignment="1" applyProtection="1">
      <alignment horizontal="center" vertical="center"/>
    </xf>
    <xf numFmtId="177" fontId="7" fillId="0" borderId="7" xfId="0" applyNumberFormat="1" applyFont="1" applyFill="1" applyBorder="1" applyAlignment="1">
      <alignment horizontal="center" vertical="center" wrapText="1"/>
    </xf>
    <xf numFmtId="3" fontId="7" fillId="2" borderId="7" xfId="0" applyNumberFormat="1" applyFont="1" applyFill="1" applyBorder="1" applyAlignment="1" applyProtection="1">
      <alignment horizontal="center" vertical="center"/>
    </xf>
    <xf numFmtId="3" fontId="7" fillId="0" borderId="3" xfId="0" applyNumberFormat="1" applyFont="1" applyFill="1" applyBorder="1" applyAlignment="1" applyProtection="1">
      <alignment horizontal="left"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horizontal="center" vertical="center"/>
    </xf>
    <xf numFmtId="177" fontId="7" fillId="2" borderId="6" xfId="0" applyNumberFormat="1" applyFont="1" applyFill="1" applyBorder="1" applyAlignment="1">
      <alignment horizontal="center" vertical="center" wrapText="1"/>
    </xf>
    <xf numFmtId="10" fontId="7" fillId="2" borderId="6" xfId="0" applyNumberFormat="1" applyFont="1" applyFill="1" applyBorder="1" applyAlignment="1">
      <alignment horizontal="center" vertical="center" wrapText="1"/>
    </xf>
    <xf numFmtId="0" fontId="7" fillId="2" borderId="3" xfId="0" applyFont="1" applyFill="1" applyBorder="1" applyAlignment="1">
      <alignment horizontal="left" vertical="center"/>
    </xf>
    <xf numFmtId="0" fontId="7" fillId="2" borderId="3" xfId="0" applyFont="1" applyFill="1" applyBorder="1" applyAlignment="1">
      <alignment horizontal="center" vertical="center"/>
    </xf>
    <xf numFmtId="3" fontId="7" fillId="0" borderId="7" xfId="0" applyNumberFormat="1" applyFont="1" applyFill="1" applyBorder="1" applyAlignment="1" applyProtection="1">
      <alignment horizontal="center" vertical="center"/>
    </xf>
    <xf numFmtId="177" fontId="7" fillId="2" borderId="7" xfId="0" applyNumberFormat="1" applyFont="1" applyFill="1" applyBorder="1" applyAlignment="1">
      <alignment horizontal="center" vertical="center" wrapText="1"/>
    </xf>
    <xf numFmtId="10" fontId="7" fillId="2" borderId="7" xfId="0" applyNumberFormat="1" applyFont="1" applyFill="1" applyBorder="1" applyAlignment="1">
      <alignment horizontal="center" vertical="center" wrapText="1"/>
    </xf>
    <xf numFmtId="3" fontId="7" fillId="0" borderId="3" xfId="0" applyNumberFormat="1" applyFont="1" applyFill="1" applyBorder="1" applyAlignment="1" applyProtection="1">
      <alignment horizontal="left" vertical="center" indent="2"/>
    </xf>
    <xf numFmtId="177" fontId="0" fillId="0" borderId="0" xfId="0" applyNumberFormat="1" applyFont="1" applyFill="1" applyAlignment="1">
      <alignment horizontal="center" vertical="center" wrapText="1"/>
    </xf>
    <xf numFmtId="0" fontId="20" fillId="0" borderId="0" xfId="0" applyFont="1" applyBorder="1" applyAlignment="1">
      <alignment vertical="center"/>
    </xf>
    <xf numFmtId="0" fontId="21" fillId="0" borderId="0" xfId="0" applyFont="1" applyBorder="1" applyAlignment="1">
      <alignment vertical="center"/>
    </xf>
    <xf numFmtId="0" fontId="22" fillId="0" borderId="0" xfId="52" applyFont="1" applyBorder="1" applyAlignment="1">
      <alignment vertical="center"/>
    </xf>
    <xf numFmtId="0" fontId="22" fillId="0" borderId="0" xfId="0" applyFont="1" applyBorder="1" applyAlignment="1">
      <alignment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23" fillId="0" borderId="0" xfId="0" applyFont="1" applyBorder="1" applyAlignment="1">
      <alignment vertical="center"/>
    </xf>
    <xf numFmtId="177" fontId="24" fillId="2" borderId="3" xfId="1" applyNumberFormat="1" applyFont="1" applyFill="1" applyBorder="1" applyAlignment="1">
      <alignment vertical="center" shrinkToFit="1"/>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horizontal="center" vertical="center"/>
    </xf>
    <xf numFmtId="0" fontId="25" fillId="0" borderId="0" xfId="0" applyFont="1" applyBorder="1" applyAlignment="1">
      <alignment vertical="center"/>
    </xf>
    <xf numFmtId="0" fontId="26" fillId="0" borderId="0" xfId="0" applyFont="1" applyBorder="1" applyAlignment="1">
      <alignment horizontal="center" vertical="center"/>
    </xf>
    <xf numFmtId="0" fontId="20" fillId="0" borderId="0" xfId="0" applyFont="1" applyBorder="1" applyAlignment="1">
      <alignment vertical="center" wrapText="1"/>
    </xf>
    <xf numFmtId="0" fontId="20" fillId="0" borderId="0" xfId="0" applyFont="1" applyBorder="1" applyAlignment="1">
      <alignment horizontal="center" vertical="center"/>
    </xf>
    <xf numFmtId="0" fontId="22" fillId="0" borderId="3" xfId="0" applyFont="1" applyBorder="1" applyAlignment="1">
      <alignment horizontal="center" vertical="center" wrapText="1"/>
    </xf>
    <xf numFmtId="0" fontId="22" fillId="0" borderId="3" xfId="0" applyFont="1" applyBorder="1" applyAlignment="1">
      <alignment horizontal="center" vertical="center"/>
    </xf>
    <xf numFmtId="177" fontId="22" fillId="0" borderId="3" xfId="0" applyNumberFormat="1" applyFont="1" applyBorder="1" applyAlignment="1">
      <alignment vertical="center"/>
    </xf>
    <xf numFmtId="177" fontId="22" fillId="2" borderId="3" xfId="1" applyNumberFormat="1" applyFont="1" applyFill="1" applyBorder="1" applyAlignment="1">
      <alignment vertical="center" shrinkToFit="1"/>
    </xf>
    <xf numFmtId="0" fontId="24" fillId="2" borderId="3" xfId="52" applyFont="1" applyFill="1" applyBorder="1" applyAlignment="1">
      <alignment horizontal="left" vertical="center"/>
    </xf>
    <xf numFmtId="177" fontId="27" fillId="2" borderId="3" xfId="52" applyNumberFormat="1" applyFont="1" applyFill="1" applyBorder="1" applyAlignment="1">
      <alignment vertical="center"/>
    </xf>
    <xf numFmtId="177" fontId="27" fillId="2" borderId="3" xfId="1" applyNumberFormat="1" applyFont="1" applyFill="1" applyBorder="1" applyAlignment="1">
      <alignment vertical="center" shrinkToFit="1"/>
    </xf>
    <xf numFmtId="0" fontId="22" fillId="4" borderId="3" xfId="52" applyFont="1" applyFill="1" applyBorder="1" applyAlignment="1">
      <alignment horizontal="left" vertical="center"/>
    </xf>
    <xf numFmtId="177" fontId="22" fillId="4" borderId="3" xfId="52" applyNumberFormat="1" applyFont="1" applyFill="1" applyBorder="1" applyAlignment="1">
      <alignment vertical="center"/>
    </xf>
    <xf numFmtId="0" fontId="22" fillId="0" borderId="3" xfId="52" applyFont="1" applyBorder="1" applyAlignment="1">
      <alignment horizontal="center" vertical="center"/>
    </xf>
    <xf numFmtId="0" fontId="22" fillId="0" borderId="3" xfId="52" applyFont="1" applyBorder="1" applyAlignment="1">
      <alignment vertical="center"/>
    </xf>
    <xf numFmtId="177" fontId="22" fillId="0" borderId="3" xfId="52" applyNumberFormat="1" applyFont="1" applyBorder="1" applyAlignment="1">
      <alignment vertical="center"/>
    </xf>
    <xf numFmtId="177" fontId="22" fillId="0" borderId="3" xfId="1" applyNumberFormat="1" applyFont="1" applyFill="1" applyBorder="1" applyAlignment="1">
      <alignment vertical="center"/>
    </xf>
    <xf numFmtId="0" fontId="22" fillId="2" borderId="3" xfId="52" applyFont="1" applyFill="1" applyBorder="1" applyAlignment="1">
      <alignment horizontal="center" vertical="center"/>
    </xf>
    <xf numFmtId="0" fontId="22" fillId="2" borderId="3" xfId="52" applyFont="1" applyFill="1" applyBorder="1" applyAlignment="1">
      <alignment vertical="center" wrapText="1"/>
    </xf>
    <xf numFmtId="177" fontId="22" fillId="2" borderId="3" xfId="52" applyNumberFormat="1" applyFont="1" applyFill="1" applyBorder="1" applyAlignment="1">
      <alignment vertical="center" wrapText="1"/>
    </xf>
    <xf numFmtId="177" fontId="22" fillId="2" borderId="3" xfId="1" applyNumberFormat="1" applyFont="1" applyFill="1" applyBorder="1" applyAlignment="1">
      <alignment vertical="center"/>
    </xf>
    <xf numFmtId="0" fontId="22" fillId="2" borderId="3" xfId="52" applyFont="1" applyFill="1" applyBorder="1" applyAlignment="1">
      <alignment vertical="center"/>
    </xf>
    <xf numFmtId="177" fontId="22" fillId="2" borderId="3" xfId="52" applyNumberFormat="1" applyFont="1" applyFill="1" applyBorder="1" applyAlignment="1">
      <alignment vertical="center"/>
    </xf>
    <xf numFmtId="177" fontId="21" fillId="0" borderId="3" xfId="61" applyNumberFormat="1" applyFont="1" applyBorder="1" applyAlignment="1">
      <alignment vertical="center" wrapText="1"/>
    </xf>
    <xf numFmtId="177" fontId="22" fillId="4" borderId="3" xfId="1" applyNumberFormat="1" applyFont="1" applyFill="1" applyBorder="1" applyAlignment="1">
      <alignment vertical="center"/>
    </xf>
    <xf numFmtId="0" fontId="22" fillId="5" borderId="3" xfId="52" applyFont="1" applyFill="1" applyBorder="1" applyAlignment="1">
      <alignment horizontal="left" vertical="center"/>
    </xf>
    <xf numFmtId="177" fontId="22" fillId="5" borderId="3" xfId="52" applyNumberFormat="1" applyFont="1" applyFill="1" applyBorder="1" applyAlignment="1">
      <alignment vertical="center"/>
    </xf>
    <xf numFmtId="0" fontId="22" fillId="0" borderId="3" xfId="52" applyFont="1" applyBorder="1" applyAlignment="1">
      <alignment horizontal="left" vertical="center" indent="1"/>
    </xf>
    <xf numFmtId="0" fontId="28" fillId="0" borderId="0" xfId="0" applyFont="1" applyBorder="1" applyAlignment="1">
      <alignment horizontal="right" vertical="center"/>
    </xf>
    <xf numFmtId="177" fontId="29" fillId="2" borderId="3" xfId="1" applyNumberFormat="1" applyFont="1" applyFill="1" applyBorder="1" applyAlignment="1">
      <alignment horizontal="center" vertical="center" shrinkToFit="1"/>
    </xf>
    <xf numFmtId="177" fontId="30" fillId="0" borderId="3" xfId="0" applyNumberFormat="1" applyFont="1" applyBorder="1" applyAlignment="1">
      <alignment horizontal="left" vertical="center"/>
    </xf>
    <xf numFmtId="0" fontId="30" fillId="0" borderId="3" xfId="52" applyFont="1" applyBorder="1" applyAlignment="1">
      <alignment horizontal="left" vertical="center" wrapText="1"/>
    </xf>
    <xf numFmtId="177" fontId="31" fillId="6" borderId="3" xfId="1" applyNumberFormat="1" applyFont="1" applyFill="1" applyBorder="1" applyAlignment="1">
      <alignment horizontal="center" vertical="center"/>
    </xf>
    <xf numFmtId="177" fontId="31" fillId="0" borderId="3" xfId="1" applyNumberFormat="1" applyFont="1" applyFill="1" applyBorder="1" applyAlignment="1">
      <alignment horizontal="center" vertical="center"/>
    </xf>
    <xf numFmtId="0" fontId="30" fillId="2" borderId="3" xfId="52" applyFont="1" applyFill="1" applyBorder="1" applyAlignment="1">
      <alignment horizontal="left" vertical="center" wrapText="1"/>
    </xf>
    <xf numFmtId="0" fontId="25" fillId="2" borderId="3" xfId="52" applyFont="1" applyFill="1" applyBorder="1" applyAlignment="1">
      <alignment horizontal="left" vertical="center" wrapText="1"/>
    </xf>
    <xf numFmtId="177" fontId="31" fillId="2" borderId="3" xfId="1" applyNumberFormat="1" applyFont="1" applyFill="1" applyBorder="1" applyAlignment="1">
      <alignment horizontal="center" vertical="center"/>
    </xf>
    <xf numFmtId="0" fontId="25" fillId="0" borderId="3" xfId="52" applyFont="1" applyBorder="1" applyAlignment="1">
      <alignment horizontal="left" vertical="center" wrapText="1"/>
    </xf>
    <xf numFmtId="0" fontId="32" fillId="2" borderId="3" xfId="52" applyFont="1" applyFill="1" applyBorder="1" applyAlignment="1">
      <alignment horizontal="left" vertical="center" wrapText="1"/>
    </xf>
    <xf numFmtId="177" fontId="22" fillId="4" borderId="3" xfId="52" applyNumberFormat="1" applyFont="1" applyFill="1" applyBorder="1" applyAlignment="1">
      <alignment horizontal="center" vertical="center"/>
    </xf>
    <xf numFmtId="177" fontId="31" fillId="5" borderId="3" xfId="1" applyNumberFormat="1" applyFont="1" applyFill="1" applyBorder="1" applyAlignment="1">
      <alignment horizontal="center" vertical="center"/>
    </xf>
    <xf numFmtId="0" fontId="33" fillId="2" borderId="3" xfId="52" applyFont="1" applyFill="1" applyBorder="1" applyAlignment="1">
      <alignment horizontal="left" vertical="center" wrapText="1"/>
    </xf>
    <xf numFmtId="0" fontId="21" fillId="0" borderId="3" xfId="55" applyFont="1" applyBorder="1" applyAlignment="1">
      <alignment horizontal="left" vertical="center" wrapText="1"/>
    </xf>
    <xf numFmtId="177" fontId="21" fillId="0" borderId="3" xfId="55" applyNumberFormat="1" applyFont="1" applyBorder="1" applyAlignment="1">
      <alignment vertical="center" wrapText="1"/>
    </xf>
    <xf numFmtId="0" fontId="22" fillId="0" borderId="3" xfId="52" applyFont="1" applyBorder="1" applyAlignment="1">
      <alignment horizontal="left" vertical="center"/>
    </xf>
    <xf numFmtId="177" fontId="21" fillId="0" borderId="3" xfId="61" applyNumberFormat="1" applyFont="1" applyBorder="1" applyAlignment="1">
      <alignment horizontal="left" vertical="center" wrapText="1"/>
    </xf>
    <xf numFmtId="0" fontId="22" fillId="2" borderId="3" xfId="52" applyFont="1" applyFill="1" applyBorder="1" applyAlignment="1">
      <alignment horizontal="left" vertical="center" indent="1"/>
    </xf>
    <xf numFmtId="0" fontId="10" fillId="0" borderId="3" xfId="0" applyFont="1" applyBorder="1" applyAlignment="1">
      <alignment vertical="center"/>
    </xf>
    <xf numFmtId="177" fontId="10" fillId="0" borderId="3" xfId="0" applyNumberFormat="1" applyFont="1" applyBorder="1" applyAlignment="1">
      <alignment vertical="center"/>
    </xf>
    <xf numFmtId="177" fontId="10" fillId="2" borderId="3" xfId="0" applyNumberFormat="1" applyFont="1" applyFill="1" applyBorder="1" applyAlignment="1">
      <alignment vertical="center"/>
    </xf>
    <xf numFmtId="178" fontId="22" fillId="0" borderId="3" xfId="52" applyNumberFormat="1" applyFont="1" applyBorder="1" applyAlignment="1">
      <alignment vertical="center"/>
    </xf>
    <xf numFmtId="178" fontId="22" fillId="2" borderId="3" xfId="1" applyNumberFormat="1" applyFont="1" applyFill="1" applyBorder="1" applyAlignment="1">
      <alignment vertical="center"/>
    </xf>
    <xf numFmtId="0" fontId="34" fillId="2" borderId="3" xfId="52" applyFont="1" applyFill="1" applyBorder="1" applyAlignment="1">
      <alignment horizontal="left" vertical="center" wrapText="1"/>
    </xf>
    <xf numFmtId="49" fontId="30" fillId="2" borderId="3" xfId="52" applyNumberFormat="1" applyFont="1" applyFill="1" applyBorder="1" applyAlignment="1">
      <alignment horizontal="left" vertical="center" wrapText="1"/>
    </xf>
    <xf numFmtId="49" fontId="33" fillId="2" borderId="3" xfId="52" applyNumberFormat="1" applyFont="1" applyFill="1" applyBorder="1" applyAlignment="1">
      <alignment horizontal="left" vertical="center" wrapText="1"/>
    </xf>
    <xf numFmtId="177" fontId="35" fillId="2" borderId="3" xfId="0" applyNumberFormat="1" applyFont="1" applyFill="1" applyBorder="1" applyAlignment="1">
      <alignment horizontal="center" vertical="center"/>
    </xf>
    <xf numFmtId="0" fontId="36" fillId="2" borderId="3"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7" fillId="0" borderId="3" xfId="0" applyFont="1" applyFill="1" applyBorder="1" applyAlignment="1">
      <alignment horizontal="left" vertical="center" wrapText="1"/>
    </xf>
    <xf numFmtId="178" fontId="31" fillId="2" borderId="3" xfId="1" applyNumberFormat="1" applyFont="1" applyFill="1" applyBorder="1" applyAlignment="1">
      <alignment horizontal="center" vertical="center"/>
    </xf>
    <xf numFmtId="0" fontId="22" fillId="0" borderId="3" xfId="52" applyFont="1" applyBorder="1" applyAlignment="1">
      <alignment vertical="center" wrapText="1"/>
    </xf>
    <xf numFmtId="178" fontId="22" fillId="0" borderId="3" xfId="52" applyNumberFormat="1" applyFont="1" applyBorder="1" applyAlignment="1">
      <alignment vertical="center" wrapText="1"/>
    </xf>
    <xf numFmtId="178" fontId="22" fillId="2" borderId="3" xfId="52" applyNumberFormat="1" applyFont="1" applyFill="1" applyBorder="1" applyAlignment="1">
      <alignment vertical="center"/>
    </xf>
    <xf numFmtId="0" fontId="38" fillId="0" borderId="3" xfId="52" applyFont="1" applyBorder="1" applyAlignment="1">
      <alignment vertical="center"/>
    </xf>
    <xf numFmtId="0" fontId="22" fillId="6" borderId="3" xfId="52" applyFont="1" applyFill="1" applyBorder="1" applyAlignment="1">
      <alignment horizontal="left" vertical="center"/>
    </xf>
    <xf numFmtId="0" fontId="21" fillId="2" borderId="3" xfId="52" applyFont="1" applyFill="1" applyBorder="1" applyAlignment="1">
      <alignment vertical="center"/>
    </xf>
    <xf numFmtId="177" fontId="21" fillId="2" borderId="3" xfId="52" applyNumberFormat="1" applyFont="1" applyFill="1" applyBorder="1" applyAlignment="1">
      <alignment vertical="center"/>
    </xf>
    <xf numFmtId="177" fontId="21" fillId="2" borderId="3" xfId="1" applyNumberFormat="1" applyFont="1" applyFill="1" applyBorder="1" applyAlignment="1">
      <alignment vertical="center"/>
    </xf>
    <xf numFmtId="177" fontId="39" fillId="0" borderId="3" xfId="61" applyNumberFormat="1" applyFont="1" applyFill="1" applyBorder="1" applyAlignment="1">
      <alignment vertical="center" wrapText="1"/>
    </xf>
    <xf numFmtId="177" fontId="20" fillId="0" borderId="3" xfId="61" applyNumberFormat="1" applyFont="1" applyFill="1" applyBorder="1" applyAlignment="1">
      <alignment vertical="center" wrapText="1"/>
    </xf>
    <xf numFmtId="179" fontId="21" fillId="2" borderId="3" xfId="1" applyNumberFormat="1" applyFont="1" applyFill="1" applyBorder="1" applyAlignment="1">
      <alignment vertical="center" wrapText="1" shrinkToFit="1"/>
    </xf>
    <xf numFmtId="179" fontId="21" fillId="2" borderId="3" xfId="3" applyNumberFormat="1" applyFont="1" applyFill="1" applyBorder="1" applyAlignment="1">
      <alignment vertical="center" wrapText="1" shrinkToFit="1"/>
    </xf>
    <xf numFmtId="177" fontId="40" fillId="0" borderId="3" xfId="61" applyNumberFormat="1" applyFont="1" applyFill="1" applyBorder="1" applyAlignment="1">
      <alignment vertical="center" wrapText="1"/>
    </xf>
    <xf numFmtId="0" fontId="38" fillId="0" borderId="3" xfId="0" applyFont="1" applyFill="1" applyBorder="1" applyAlignment="1">
      <alignment vertical="center" wrapText="1"/>
    </xf>
    <xf numFmtId="177" fontId="30" fillId="2" borderId="3" xfId="52" applyNumberFormat="1" applyFont="1" applyFill="1" applyBorder="1" applyAlignment="1">
      <alignment horizontal="left" vertical="center" wrapText="1"/>
    </xf>
    <xf numFmtId="177" fontId="22" fillId="6" borderId="3" xfId="52" applyNumberFormat="1" applyFont="1" applyFill="1" applyBorder="1" applyAlignment="1">
      <alignment vertical="center"/>
    </xf>
    <xf numFmtId="0" fontId="41" fillId="0" borderId="3" xfId="0" applyFont="1" applyBorder="1" applyAlignment="1">
      <alignment vertical="center" wrapText="1"/>
    </xf>
    <xf numFmtId="177" fontId="22" fillId="6" borderId="3" xfId="1" applyNumberFormat="1" applyFont="1" applyFill="1" applyBorder="1" applyAlignment="1">
      <alignment vertical="center"/>
    </xf>
    <xf numFmtId="177" fontId="24" fillId="2" borderId="3" xfId="52" applyNumberFormat="1" applyFont="1" applyFill="1" applyBorder="1" applyAlignment="1">
      <alignment vertical="center"/>
    </xf>
    <xf numFmtId="177" fontId="22" fillId="7" borderId="3" xfId="52" applyNumberFormat="1" applyFont="1" applyFill="1" applyBorder="1" applyAlignment="1">
      <alignment vertical="center"/>
    </xf>
    <xf numFmtId="0" fontId="21" fillId="0" borderId="3" xfId="0" applyFont="1" applyBorder="1" applyAlignment="1">
      <alignment vertical="center" wrapText="1"/>
    </xf>
    <xf numFmtId="0" fontId="22" fillId="2" borderId="3" xfId="0" applyFont="1" applyFill="1" applyBorder="1" applyAlignment="1">
      <alignment vertical="center" wrapText="1"/>
    </xf>
    <xf numFmtId="177" fontId="22" fillId="2" borderId="3" xfId="0" applyNumberFormat="1" applyFont="1" applyFill="1" applyBorder="1" applyAlignment="1">
      <alignment vertical="center" wrapText="1"/>
    </xf>
    <xf numFmtId="179" fontId="22" fillId="2" borderId="3" xfId="59" applyNumberFormat="1" applyFont="1" applyFill="1" applyBorder="1" applyAlignment="1">
      <alignment vertical="center" wrapText="1" shrinkToFit="1"/>
    </xf>
    <xf numFmtId="179" fontId="22" fillId="2" borderId="3" xfId="1" applyNumberFormat="1" applyFont="1" applyFill="1" applyBorder="1" applyAlignment="1">
      <alignment vertical="center" wrapText="1" shrinkToFit="1"/>
    </xf>
    <xf numFmtId="0" fontId="21" fillId="0" borderId="3" xfId="0" applyFont="1" applyBorder="1" applyAlignment="1">
      <alignment vertical="center"/>
    </xf>
    <xf numFmtId="177" fontId="21" fillId="0" borderId="3" xfId="0" applyNumberFormat="1" applyFont="1" applyBorder="1" applyAlignment="1">
      <alignment vertical="center" wrapText="1"/>
    </xf>
    <xf numFmtId="179" fontId="21" fillId="0" borderId="3" xfId="0" applyNumberFormat="1" applyFont="1" applyBorder="1" applyAlignment="1">
      <alignment vertical="center" wrapText="1" shrinkToFit="1"/>
    </xf>
    <xf numFmtId="0" fontId="22" fillId="2" borderId="3" xfId="0" applyFont="1" applyFill="1" applyBorder="1" applyAlignment="1">
      <alignment vertical="center"/>
    </xf>
    <xf numFmtId="179" fontId="22" fillId="2" borderId="3" xfId="0" applyNumberFormat="1" applyFont="1" applyFill="1" applyBorder="1" applyAlignment="1">
      <alignment horizontal="right" vertical="center"/>
    </xf>
    <xf numFmtId="179" fontId="22" fillId="0" borderId="3" xfId="1" applyNumberFormat="1" applyFont="1" applyBorder="1" applyAlignment="1">
      <alignment vertical="center" shrinkToFit="1"/>
    </xf>
    <xf numFmtId="179" fontId="22" fillId="2" borderId="3" xfId="1" applyNumberFormat="1" applyFont="1" applyFill="1" applyBorder="1" applyAlignment="1">
      <alignment vertical="center" shrinkToFit="1"/>
    </xf>
    <xf numFmtId="179" fontId="21" fillId="0" borderId="3" xfId="0" applyNumberFormat="1" applyFont="1" applyBorder="1" applyAlignment="1">
      <alignment horizontal="right" vertical="center" wrapText="1"/>
    </xf>
    <xf numFmtId="179" fontId="21" fillId="0" borderId="3" xfId="0" applyNumberFormat="1" applyFont="1" applyBorder="1" applyAlignment="1">
      <alignment vertical="center" shrinkToFit="1"/>
    </xf>
    <xf numFmtId="0" fontId="22" fillId="0" borderId="3" xfId="0" applyFont="1" applyFill="1" applyBorder="1" applyAlignment="1">
      <alignment vertical="center" wrapText="1"/>
    </xf>
    <xf numFmtId="179" fontId="22" fillId="0" borderId="3" xfId="0" applyNumberFormat="1" applyFont="1" applyFill="1" applyBorder="1" applyAlignment="1">
      <alignment vertical="center" wrapText="1"/>
    </xf>
    <xf numFmtId="179" fontId="22" fillId="0" borderId="3" xfId="0" applyNumberFormat="1" applyFont="1" applyFill="1" applyBorder="1" applyAlignment="1">
      <alignment vertical="center" shrinkToFit="1"/>
    </xf>
    <xf numFmtId="0" fontId="30" fillId="2" borderId="3" xfId="0" applyFont="1" applyFill="1" applyBorder="1" applyAlignment="1">
      <alignment horizontal="left" vertical="center"/>
    </xf>
    <xf numFmtId="177" fontId="42" fillId="2" borderId="3" xfId="0" applyNumberFormat="1" applyFont="1" applyFill="1" applyBorder="1" applyAlignment="1">
      <alignment horizontal="left" vertical="center" wrapText="1"/>
    </xf>
    <xf numFmtId="179" fontId="31" fillId="2" borderId="3" xfId="1" applyNumberFormat="1" applyFont="1" applyFill="1" applyBorder="1" applyAlignment="1">
      <alignment horizontal="center" vertical="center" wrapText="1" shrinkToFit="1"/>
    </xf>
    <xf numFmtId="0" fontId="30" fillId="2" borderId="3" xfId="0" applyFont="1" applyFill="1" applyBorder="1" applyAlignment="1">
      <alignment horizontal="left" vertical="center" wrapText="1"/>
    </xf>
    <xf numFmtId="179" fontId="43" fillId="0" borderId="3" xfId="0" applyNumberFormat="1" applyFont="1" applyBorder="1" applyAlignment="1">
      <alignment horizontal="center" vertical="center" wrapText="1" shrinkToFit="1"/>
    </xf>
    <xf numFmtId="179" fontId="31" fillId="2" borderId="3" xfId="59" applyNumberFormat="1" applyFont="1" applyFill="1" applyBorder="1" applyAlignment="1">
      <alignment horizontal="center" vertical="center" wrapText="1" shrinkToFit="1"/>
    </xf>
    <xf numFmtId="179" fontId="31" fillId="0" borderId="3" xfId="1" applyNumberFormat="1" applyFont="1" applyBorder="1" applyAlignment="1">
      <alignment horizontal="center" vertical="center" shrinkToFit="1"/>
    </xf>
    <xf numFmtId="177" fontId="30" fillId="2" borderId="3" xfId="0" applyNumberFormat="1" applyFont="1" applyFill="1" applyBorder="1" applyAlignment="1">
      <alignment horizontal="left" vertical="center" wrapText="1"/>
    </xf>
    <xf numFmtId="177" fontId="25" fillId="2" borderId="3" xfId="0" applyNumberFormat="1" applyFont="1" applyFill="1" applyBorder="1" applyAlignment="1">
      <alignment horizontal="left" vertical="center" wrapText="1"/>
    </xf>
    <xf numFmtId="177" fontId="44" fillId="2" borderId="3" xfId="0" applyNumberFormat="1" applyFont="1" applyFill="1" applyBorder="1" applyAlignment="1">
      <alignment horizontal="left" vertical="center" wrapText="1"/>
    </xf>
    <xf numFmtId="179" fontId="31" fillId="2" borderId="3" xfId="1" applyNumberFormat="1" applyFont="1" applyFill="1" applyBorder="1" applyAlignment="1">
      <alignment horizontal="center" vertical="center" shrinkToFit="1"/>
    </xf>
    <xf numFmtId="0" fontId="0" fillId="0" borderId="3" xfId="0" applyFont="1" applyBorder="1" applyAlignment="1">
      <alignment horizontal="center" vertical="center"/>
    </xf>
    <xf numFmtId="49" fontId="30" fillId="2" borderId="3" xfId="0" applyNumberFormat="1" applyFont="1" applyFill="1" applyBorder="1" applyAlignment="1">
      <alignment horizontal="left" vertical="center" wrapText="1"/>
    </xf>
    <xf numFmtId="49" fontId="25" fillId="2" borderId="3" xfId="0" applyNumberFormat="1" applyFont="1" applyFill="1" applyBorder="1" applyAlignment="1">
      <alignment horizontal="left" vertical="center" wrapText="1"/>
    </xf>
    <xf numFmtId="179" fontId="43" fillId="0" borderId="3" xfId="0" applyNumberFormat="1" applyFont="1" applyBorder="1" applyAlignment="1">
      <alignment horizontal="center" vertical="center" shrinkToFit="1"/>
    </xf>
    <xf numFmtId="0" fontId="42" fillId="2" borderId="3" xfId="0" applyFont="1" applyFill="1" applyBorder="1" applyAlignment="1">
      <alignment horizontal="left" vertical="center"/>
    </xf>
    <xf numFmtId="179" fontId="31" fillId="0" borderId="3" xfId="0" applyNumberFormat="1" applyFont="1" applyFill="1" applyBorder="1" applyAlignment="1">
      <alignment horizontal="center" vertical="center" shrinkToFit="1"/>
    </xf>
    <xf numFmtId="0" fontId="25" fillId="2" borderId="3" xfId="0" applyFont="1" applyFill="1" applyBorder="1" applyAlignment="1">
      <alignment horizontal="left" vertical="center" wrapText="1"/>
    </xf>
    <xf numFmtId="0" fontId="25" fillId="0" borderId="3" xfId="0" applyFont="1" applyFill="1" applyBorder="1" applyAlignment="1">
      <alignment horizontal="left" vertical="center" wrapText="1"/>
    </xf>
    <xf numFmtId="177" fontId="22" fillId="6" borderId="3" xfId="1" applyNumberFormat="1" applyFont="1" applyFill="1" applyBorder="1" applyAlignment="1">
      <alignment horizontal="center" vertical="center"/>
    </xf>
    <xf numFmtId="0" fontId="21" fillId="0" borderId="3" xfId="0" applyFont="1" applyFill="1" applyBorder="1" applyAlignment="1">
      <alignment vertical="center" wrapText="1"/>
    </xf>
    <xf numFmtId="179" fontId="21" fillId="0" borderId="3" xfId="0" applyNumberFormat="1" applyFont="1" applyBorder="1" applyAlignment="1">
      <alignment vertical="center" wrapText="1"/>
    </xf>
    <xf numFmtId="177" fontId="22" fillId="6" borderId="3" xfId="1" applyNumberFormat="1" applyFont="1" applyFill="1" applyBorder="1" applyAlignment="1">
      <alignment vertical="center" shrinkToFit="1"/>
    </xf>
    <xf numFmtId="0" fontId="22" fillId="0" borderId="3" xfId="0" applyFont="1" applyFill="1" applyBorder="1" applyAlignment="1">
      <alignment vertical="center"/>
    </xf>
    <xf numFmtId="179" fontId="22" fillId="0" borderId="3" xfId="0" applyNumberFormat="1" applyFont="1" applyFill="1" applyBorder="1" applyAlignment="1">
      <alignment vertical="center"/>
    </xf>
    <xf numFmtId="179" fontId="22" fillId="0" borderId="3" xfId="1" applyNumberFormat="1" applyFont="1" applyFill="1" applyBorder="1" applyAlignment="1">
      <alignment vertical="center" shrinkToFit="1"/>
    </xf>
    <xf numFmtId="0" fontId="21" fillId="2" borderId="3" xfId="0" applyFont="1" applyFill="1" applyBorder="1" applyAlignment="1">
      <alignment vertical="center" wrapText="1"/>
    </xf>
    <xf numFmtId="179" fontId="21" fillId="2" borderId="3" xfId="0" applyNumberFormat="1" applyFont="1" applyFill="1" applyBorder="1" applyAlignment="1">
      <alignment vertical="center" wrapText="1"/>
    </xf>
    <xf numFmtId="179" fontId="22" fillId="2" borderId="3" xfId="0" applyNumberFormat="1" applyFont="1" applyFill="1" applyBorder="1" applyAlignment="1">
      <alignment vertical="center"/>
    </xf>
    <xf numFmtId="179" fontId="21" fillId="0" borderId="3" xfId="0" applyNumberFormat="1" applyFont="1" applyBorder="1" applyAlignment="1">
      <alignment vertical="center"/>
    </xf>
    <xf numFmtId="179" fontId="21" fillId="0" borderId="3" xfId="1" applyNumberFormat="1" applyFont="1" applyBorder="1" applyAlignment="1">
      <alignment vertical="center" shrinkToFit="1"/>
    </xf>
    <xf numFmtId="0" fontId="21" fillId="2" borderId="3" xfId="0" applyFont="1" applyFill="1" applyBorder="1" applyAlignment="1">
      <alignment vertical="center"/>
    </xf>
    <xf numFmtId="179" fontId="21" fillId="2" borderId="3" xfId="0" applyNumberFormat="1" applyFont="1" applyFill="1" applyBorder="1" applyAlignment="1">
      <alignment vertical="center"/>
    </xf>
    <xf numFmtId="179" fontId="21" fillId="2" borderId="3" xfId="1" applyNumberFormat="1" applyFont="1" applyFill="1" applyBorder="1" applyAlignment="1">
      <alignment vertical="center" shrinkToFit="1"/>
    </xf>
    <xf numFmtId="179" fontId="21" fillId="0" borderId="3" xfId="0" applyNumberFormat="1" applyFont="1" applyFill="1" applyBorder="1" applyAlignment="1">
      <alignment vertical="center" shrinkToFit="1"/>
    </xf>
    <xf numFmtId="0" fontId="22" fillId="7" borderId="3" xfId="52" applyFont="1" applyFill="1" applyBorder="1" applyAlignment="1">
      <alignment horizontal="left" vertical="center"/>
    </xf>
    <xf numFmtId="177" fontId="22" fillId="7" borderId="3" xfId="52" applyNumberFormat="1" applyFont="1" applyFill="1" applyBorder="1" applyAlignment="1">
      <alignment vertical="center" shrinkToFit="1"/>
    </xf>
    <xf numFmtId="0" fontId="38" fillId="0" borderId="3" xfId="0" applyFont="1" applyFill="1" applyBorder="1" applyAlignment="1">
      <alignment vertical="center"/>
    </xf>
    <xf numFmtId="179" fontId="22" fillId="0" borderId="3" xfId="0" applyNumberFormat="1" applyFont="1" applyBorder="1" applyAlignment="1">
      <alignment vertical="center" shrinkToFit="1"/>
    </xf>
    <xf numFmtId="0" fontId="42" fillId="0" borderId="3"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45" fillId="0" borderId="3" xfId="0" applyFont="1" applyFill="1" applyBorder="1" applyAlignment="1">
      <alignment horizontal="left" vertical="center" wrapText="1"/>
    </xf>
    <xf numFmtId="0" fontId="44" fillId="0" borderId="3" xfId="0" applyFont="1" applyFill="1" applyBorder="1" applyAlignment="1">
      <alignment horizontal="left" vertical="center" wrapText="1"/>
    </xf>
    <xf numFmtId="179" fontId="31" fillId="0" borderId="3" xfId="1" applyNumberFormat="1" applyFont="1" applyFill="1" applyBorder="1" applyAlignment="1">
      <alignment horizontal="center" vertical="center" shrinkToFit="1"/>
    </xf>
    <xf numFmtId="0" fontId="46" fillId="2" borderId="3" xfId="0" applyFont="1" applyFill="1" applyBorder="1" applyAlignment="1">
      <alignment horizontal="left" vertical="center"/>
    </xf>
    <xf numFmtId="0" fontId="47" fillId="2" borderId="3" xfId="0" applyFont="1" applyFill="1" applyBorder="1" applyAlignment="1">
      <alignment horizontal="left" vertical="center"/>
    </xf>
    <xf numFmtId="179" fontId="43" fillId="0" borderId="3" xfId="1" applyNumberFormat="1" applyFont="1" applyBorder="1" applyAlignment="1">
      <alignment horizontal="center" vertical="center" shrinkToFit="1"/>
    </xf>
    <xf numFmtId="179" fontId="43" fillId="2" borderId="3" xfId="1" applyNumberFormat="1" applyFont="1" applyFill="1" applyBorder="1" applyAlignment="1">
      <alignment horizontal="center" vertical="center" shrinkToFit="1"/>
    </xf>
    <xf numFmtId="49" fontId="46" fillId="2" borderId="3" xfId="0" applyNumberFormat="1" applyFont="1" applyFill="1" applyBorder="1" applyAlignment="1">
      <alignment horizontal="left" vertical="center" wrapText="1"/>
    </xf>
    <xf numFmtId="0" fontId="25" fillId="2" borderId="3" xfId="0" applyFont="1" applyFill="1" applyBorder="1" applyAlignment="1">
      <alignment horizontal="left" vertical="center"/>
    </xf>
    <xf numFmtId="179" fontId="43" fillId="0" borderId="3" xfId="0" applyNumberFormat="1" applyFont="1" applyFill="1" applyBorder="1" applyAlignment="1">
      <alignment horizontal="center" vertical="center" shrinkToFit="1"/>
    </xf>
    <xf numFmtId="0" fontId="30" fillId="0" borderId="3" xfId="0" applyFont="1" applyFill="1" applyBorder="1" applyAlignment="1">
      <alignment horizontal="left" vertical="center"/>
    </xf>
    <xf numFmtId="49" fontId="42" fillId="0" borderId="3" xfId="0" applyNumberFormat="1" applyFont="1" applyFill="1" applyBorder="1" applyAlignment="1">
      <alignment horizontal="left" vertical="center" wrapText="1"/>
    </xf>
    <xf numFmtId="49" fontId="30" fillId="0" borderId="3" xfId="0" applyNumberFormat="1" applyFont="1" applyFill="1" applyBorder="1" applyAlignment="1">
      <alignment horizontal="left" vertical="center" wrapText="1"/>
    </xf>
    <xf numFmtId="0" fontId="45" fillId="2" borderId="3" xfId="0" applyFont="1" applyFill="1" applyBorder="1" applyAlignment="1">
      <alignment horizontal="left" vertical="center"/>
    </xf>
    <xf numFmtId="179" fontId="21" fillId="0" borderId="3" xfId="0" applyNumberFormat="1" applyFont="1" applyFill="1" applyBorder="1" applyAlignment="1">
      <alignment vertical="center" wrapText="1"/>
    </xf>
    <xf numFmtId="0" fontId="22" fillId="0" borderId="3" xfId="0" applyFont="1" applyBorder="1" applyAlignment="1">
      <alignment vertical="center" wrapText="1"/>
    </xf>
    <xf numFmtId="179" fontId="22" fillId="0" borderId="3" xfId="0" applyNumberFormat="1" applyFont="1" applyBorder="1" applyAlignment="1">
      <alignment vertical="center" wrapText="1"/>
    </xf>
    <xf numFmtId="0" fontId="38" fillId="0" borderId="3" xfId="0" applyFont="1" applyBorder="1" applyAlignment="1">
      <alignment vertical="center" wrapText="1"/>
    </xf>
    <xf numFmtId="0" fontId="38" fillId="2" borderId="3" xfId="0" applyFont="1" applyFill="1" applyBorder="1" applyAlignment="1">
      <alignment vertical="center"/>
    </xf>
    <xf numFmtId="179" fontId="22" fillId="2" borderId="3" xfId="0" applyNumberFormat="1" applyFont="1" applyFill="1" applyBorder="1" applyAlignment="1">
      <alignment vertical="center" wrapText="1"/>
    </xf>
    <xf numFmtId="177" fontId="22" fillId="6" borderId="3" xfId="52" applyNumberFormat="1" applyFont="1" applyFill="1" applyBorder="1" applyAlignment="1">
      <alignment vertical="center" shrinkToFit="1"/>
    </xf>
    <xf numFmtId="0" fontId="22" fillId="0" borderId="3" xfId="0" applyFont="1" applyBorder="1" applyAlignment="1">
      <alignment horizontal="left" vertical="center"/>
    </xf>
    <xf numFmtId="177" fontId="39" fillId="2" borderId="3" xfId="55" applyNumberFormat="1" applyFont="1" applyFill="1" applyBorder="1" applyAlignment="1">
      <alignment horizontal="left" vertical="center" wrapText="1"/>
    </xf>
    <xf numFmtId="179" fontId="20" fillId="2" borderId="3" xfId="55" applyNumberFormat="1" applyFont="1" applyFill="1" applyBorder="1" applyAlignment="1">
      <alignment vertical="center" wrapText="1"/>
    </xf>
    <xf numFmtId="179" fontId="22" fillId="2" borderId="3" xfId="0" applyNumberFormat="1" applyFont="1" applyFill="1" applyBorder="1" applyAlignment="1">
      <alignment horizontal="center" vertical="center" shrinkToFit="1"/>
    </xf>
    <xf numFmtId="179" fontId="22" fillId="0" borderId="3" xfId="0" applyNumberFormat="1" applyFont="1" applyFill="1" applyBorder="1" applyAlignment="1">
      <alignment horizontal="center" vertical="center" shrinkToFit="1"/>
    </xf>
    <xf numFmtId="179" fontId="38" fillId="2" borderId="3" xfId="0" applyNumberFormat="1" applyFont="1" applyFill="1" applyBorder="1" applyAlignment="1">
      <alignment horizontal="center" vertical="center" shrinkToFit="1"/>
    </xf>
    <xf numFmtId="177" fontId="21" fillId="0" borderId="3" xfId="62" applyNumberFormat="1" applyFont="1" applyFill="1" applyBorder="1" applyAlignment="1">
      <alignment horizontal="left" vertical="center" wrapText="1"/>
    </xf>
    <xf numFmtId="179" fontId="21" fillId="0" borderId="3" xfId="62" applyNumberFormat="1" applyFont="1" applyFill="1" applyBorder="1" applyAlignment="1">
      <alignment vertical="center" wrapText="1"/>
    </xf>
    <xf numFmtId="179" fontId="22" fillId="0" borderId="3" xfId="0" applyNumberFormat="1" applyFont="1" applyBorder="1" applyAlignment="1">
      <alignment horizontal="center" vertical="center" shrinkToFit="1"/>
    </xf>
    <xf numFmtId="177" fontId="21" fillId="0" borderId="3" xfId="56" applyNumberFormat="1" applyFont="1" applyFill="1" applyBorder="1" applyAlignment="1">
      <alignment horizontal="left" vertical="center" wrapText="1"/>
    </xf>
    <xf numFmtId="179" fontId="21" fillId="0" borderId="3" xfId="56" applyNumberFormat="1" applyFont="1" applyFill="1" applyBorder="1" applyAlignment="1">
      <alignment vertical="center" wrapText="1"/>
    </xf>
    <xf numFmtId="0" fontId="22" fillId="0" borderId="3" xfId="0" applyFont="1" applyBorder="1" applyAlignment="1">
      <alignment vertical="center"/>
    </xf>
    <xf numFmtId="0" fontId="22" fillId="0" borderId="3" xfId="0" applyFont="1" applyBorder="1" applyAlignment="1">
      <alignment horizontal="left" vertical="center" wrapText="1"/>
    </xf>
    <xf numFmtId="177" fontId="21" fillId="0" borderId="3" xfId="62" applyNumberFormat="1" applyFont="1" applyFill="1" applyBorder="1" applyAlignment="1">
      <alignment vertical="center" wrapText="1"/>
    </xf>
    <xf numFmtId="179" fontId="22" fillId="2" borderId="3" xfId="0" applyNumberFormat="1" applyFont="1" applyFill="1" applyBorder="1" applyAlignment="1">
      <alignment vertical="center" shrinkToFit="1"/>
    </xf>
    <xf numFmtId="0" fontId="22" fillId="0" borderId="3" xfId="0" applyFont="1" applyFill="1" applyBorder="1" applyAlignment="1">
      <alignment horizontal="left" vertical="center" wrapText="1"/>
    </xf>
    <xf numFmtId="179" fontId="21" fillId="0" borderId="3" xfId="56" applyNumberFormat="1" applyFont="1" applyFill="1" applyBorder="1" applyAlignment="1">
      <alignment horizontal="center" vertical="center" wrapText="1"/>
    </xf>
    <xf numFmtId="177" fontId="30" fillId="0" borderId="3" xfId="0" applyNumberFormat="1" applyFont="1" applyFill="1" applyBorder="1" applyAlignment="1">
      <alignment horizontal="left" vertical="center" wrapText="1"/>
    </xf>
    <xf numFmtId="177" fontId="44" fillId="0" borderId="3" xfId="0" applyNumberFormat="1" applyFont="1" applyFill="1" applyBorder="1" applyAlignment="1">
      <alignment horizontal="left" vertical="center" wrapText="1"/>
    </xf>
    <xf numFmtId="49" fontId="42" fillId="2" borderId="3" xfId="0" applyNumberFormat="1" applyFont="1" applyFill="1" applyBorder="1" applyAlignment="1">
      <alignment horizontal="left" vertical="center" wrapText="1"/>
    </xf>
    <xf numFmtId="0" fontId="45" fillId="0" borderId="3" xfId="0" applyFont="1" applyBorder="1" applyAlignment="1">
      <alignment horizontal="left" vertical="center"/>
    </xf>
    <xf numFmtId="0" fontId="42" fillId="0" borderId="3" xfId="0" applyFont="1" applyBorder="1" applyAlignment="1">
      <alignment horizontal="left" vertical="center"/>
    </xf>
    <xf numFmtId="0" fontId="39" fillId="2" borderId="3" xfId="63" applyFont="1" applyFill="1" applyBorder="1" applyAlignment="1">
      <alignment horizontal="center" vertical="center" wrapText="1"/>
    </xf>
    <xf numFmtId="0" fontId="48" fillId="2" borderId="3" xfId="63" applyFont="1" applyFill="1" applyBorder="1" applyAlignment="1">
      <alignment horizontal="left" vertical="center" wrapText="1"/>
    </xf>
    <xf numFmtId="179" fontId="31" fillId="0" borderId="3" xfId="0" applyNumberFormat="1" applyFont="1" applyBorder="1" applyAlignment="1">
      <alignment horizontal="center" vertical="center" shrinkToFit="1"/>
    </xf>
    <xf numFmtId="0" fontId="49" fillId="2" borderId="3" xfId="63" applyFont="1" applyFill="1" applyBorder="1" applyAlignment="1">
      <alignment horizontal="left" vertical="center" wrapText="1"/>
    </xf>
    <xf numFmtId="177" fontId="47" fillId="0" borderId="3" xfId="62" applyNumberFormat="1" applyFont="1" applyFill="1" applyBorder="1" applyAlignment="1">
      <alignment horizontal="left" vertical="center" wrapText="1"/>
    </xf>
    <xf numFmtId="177" fontId="47" fillId="0" borderId="0" xfId="62" applyNumberFormat="1" applyFont="1" applyFill="1" applyBorder="1" applyAlignment="1">
      <alignment horizontal="left" vertical="center" wrapText="1"/>
    </xf>
    <xf numFmtId="177" fontId="48" fillId="0" borderId="3" xfId="49" applyNumberFormat="1" applyFont="1" applyFill="1" applyBorder="1" applyAlignment="1">
      <alignment horizontal="left" vertical="center" wrapText="1"/>
    </xf>
    <xf numFmtId="0" fontId="50" fillId="2" borderId="3" xfId="0" applyFont="1" applyFill="1" applyBorder="1" applyAlignment="1">
      <alignment horizontal="left" vertical="center" wrapText="1"/>
    </xf>
    <xf numFmtId="177" fontId="49" fillId="2" borderId="3" xfId="62" applyNumberFormat="1" applyFont="1" applyFill="1" applyBorder="1" applyAlignment="1">
      <alignment horizontal="left" vertical="center" wrapText="1"/>
    </xf>
    <xf numFmtId="0" fontId="22" fillId="0" borderId="3" xfId="55" applyFont="1" applyFill="1" applyBorder="1" applyAlignment="1">
      <alignment horizontal="left" vertical="center" wrapText="1"/>
    </xf>
    <xf numFmtId="179" fontId="22" fillId="0" borderId="3" xfId="55" applyNumberFormat="1" applyFont="1" applyFill="1" applyBorder="1" applyAlignment="1">
      <alignment vertical="center" wrapText="1"/>
    </xf>
    <xf numFmtId="0" fontId="51" fillId="2" borderId="3" xfId="0" applyFont="1" applyFill="1" applyBorder="1" applyAlignment="1">
      <alignment horizontal="left"/>
    </xf>
    <xf numFmtId="0" fontId="21" fillId="0" borderId="3" xfId="55" applyFont="1" applyFill="1" applyBorder="1" applyAlignment="1">
      <alignment horizontal="left" vertical="center"/>
    </xf>
    <xf numFmtId="179" fontId="21" fillId="0" borderId="3" xfId="55" applyNumberFormat="1" applyFont="1" applyFill="1" applyBorder="1" applyAlignment="1">
      <alignment horizontal="center" vertical="center"/>
    </xf>
    <xf numFmtId="179" fontId="21" fillId="0" borderId="3" xfId="0" applyNumberFormat="1" applyFont="1" applyFill="1" applyBorder="1" applyAlignment="1">
      <alignment horizontal="center" vertical="center" shrinkToFit="1"/>
    </xf>
    <xf numFmtId="179" fontId="21" fillId="0" borderId="3" xfId="55" applyNumberFormat="1" applyFont="1" applyFill="1" applyBorder="1" applyAlignment="1">
      <alignment vertical="center"/>
    </xf>
    <xf numFmtId="179" fontId="21" fillId="2" borderId="3" xfId="0" applyNumberFormat="1" applyFont="1" applyFill="1" applyBorder="1" applyAlignment="1">
      <alignment vertical="center" shrinkToFit="1"/>
    </xf>
    <xf numFmtId="179" fontId="21" fillId="0" borderId="3" xfId="0" applyNumberFormat="1" applyFont="1" applyFill="1" applyBorder="1" applyAlignment="1">
      <alignment horizontal="right" vertical="center" shrinkToFit="1"/>
    </xf>
    <xf numFmtId="0" fontId="22" fillId="8" borderId="3" xfId="0" applyFont="1" applyFill="1" applyBorder="1" applyAlignment="1">
      <alignment horizontal="left" vertical="center"/>
    </xf>
    <xf numFmtId="179" fontId="22" fillId="8" borderId="3" xfId="0" applyNumberFormat="1" applyFont="1" applyFill="1" applyBorder="1" applyAlignment="1">
      <alignment vertical="center"/>
    </xf>
    <xf numFmtId="179" fontId="22" fillId="8" borderId="3" xfId="0" applyNumberFormat="1" applyFont="1" applyFill="1" applyBorder="1" applyAlignment="1">
      <alignment vertical="center" shrinkToFit="1"/>
    </xf>
    <xf numFmtId="179" fontId="21" fillId="0" borderId="3" xfId="65" applyNumberFormat="1" applyFont="1" applyFill="1" applyBorder="1" applyAlignment="1">
      <alignment horizontal="right" vertical="center" wrapText="1" shrinkToFit="1"/>
    </xf>
    <xf numFmtId="179" fontId="21" fillId="0" borderId="3" xfId="65" applyNumberFormat="1" applyFont="1" applyFill="1" applyBorder="1" applyAlignment="1">
      <alignment horizontal="center" vertical="center" wrapText="1" shrinkToFit="1"/>
    </xf>
    <xf numFmtId="179" fontId="21" fillId="2" borderId="3" xfId="65" applyNumberFormat="1" applyFont="1" applyFill="1" applyBorder="1" applyAlignment="1">
      <alignment horizontal="right" vertical="center" wrapText="1" shrinkToFit="1"/>
    </xf>
    <xf numFmtId="180" fontId="20" fillId="2" borderId="3" xfId="65" applyNumberFormat="1" applyFont="1" applyFill="1" applyBorder="1" applyAlignment="1">
      <alignment horizontal="right" vertical="center" wrapText="1" shrinkToFit="1"/>
    </xf>
    <xf numFmtId="180" fontId="20" fillId="2" borderId="3" xfId="65" applyNumberFormat="1" applyFont="1" applyFill="1" applyBorder="1" applyAlignment="1">
      <alignment vertical="center" wrapText="1" shrinkToFit="1"/>
    </xf>
    <xf numFmtId="180" fontId="28" fillId="2" borderId="3" xfId="0" applyNumberFormat="1" applyFont="1" applyFill="1" applyBorder="1" applyAlignment="1">
      <alignment vertical="center"/>
    </xf>
    <xf numFmtId="179" fontId="22" fillId="0" borderId="3" xfId="0" applyNumberFormat="1" applyFont="1" applyFill="1" applyBorder="1" applyAlignment="1">
      <alignment horizontal="right" vertical="center" shrinkToFit="1"/>
    </xf>
    <xf numFmtId="0" fontId="41" fillId="2" borderId="3" xfId="0" applyNumberFormat="1" applyFont="1" applyFill="1" applyBorder="1" applyAlignment="1">
      <alignment horizontal="left" vertical="center" wrapText="1"/>
    </xf>
    <xf numFmtId="179" fontId="21" fillId="2" borderId="3" xfId="65" applyNumberFormat="1" applyFont="1" applyFill="1" applyBorder="1" applyAlignment="1">
      <alignment vertical="center" wrapText="1" shrinkToFit="1"/>
    </xf>
    <xf numFmtId="177" fontId="22" fillId="0" borderId="3" xfId="55" applyNumberFormat="1" applyFont="1" applyFill="1" applyBorder="1" applyAlignment="1">
      <alignment horizontal="left" vertical="center" wrapText="1"/>
    </xf>
    <xf numFmtId="179" fontId="22" fillId="0" borderId="3" xfId="55" applyNumberFormat="1" applyFont="1" applyFill="1" applyBorder="1" applyAlignment="1">
      <alignment horizontal="right" vertical="center" wrapText="1"/>
    </xf>
    <xf numFmtId="179" fontId="22" fillId="2" borderId="3" xfId="65" applyNumberFormat="1" applyFont="1" applyFill="1" applyBorder="1" applyAlignment="1">
      <alignment horizontal="right" vertical="center" wrapText="1" shrinkToFit="1"/>
    </xf>
    <xf numFmtId="179" fontId="22" fillId="0" borderId="3" xfId="65" applyNumberFormat="1" applyFont="1" applyFill="1" applyBorder="1" applyAlignment="1">
      <alignment horizontal="right" vertical="center" wrapText="1" shrinkToFit="1"/>
    </xf>
    <xf numFmtId="179" fontId="22" fillId="0" borderId="3" xfId="65" applyNumberFormat="1" applyFont="1" applyFill="1" applyBorder="1" applyAlignment="1">
      <alignment horizontal="center" vertical="center" wrapText="1" shrinkToFit="1"/>
    </xf>
    <xf numFmtId="177" fontId="22" fillId="0" borderId="3" xfId="66" applyNumberFormat="1" applyFont="1" applyFill="1" applyBorder="1" applyAlignment="1">
      <alignment horizontal="left" vertical="center" wrapText="1"/>
    </xf>
    <xf numFmtId="179" fontId="22" fillId="0" borderId="3" xfId="66" applyNumberFormat="1" applyFont="1" applyFill="1" applyBorder="1" applyAlignment="1">
      <alignment horizontal="right" vertical="center" wrapText="1"/>
    </xf>
    <xf numFmtId="180" fontId="22" fillId="0" borderId="3" xfId="55" applyNumberFormat="1" applyFont="1" applyFill="1" applyBorder="1" applyAlignment="1">
      <alignment horizontal="right" vertical="center" wrapText="1"/>
    </xf>
    <xf numFmtId="180" fontId="28" fillId="2" borderId="3" xfId="65" applyNumberFormat="1" applyFont="1" applyFill="1" applyBorder="1" applyAlignment="1">
      <alignment horizontal="right" vertical="center" wrapText="1" shrinkToFit="1"/>
    </xf>
    <xf numFmtId="179" fontId="22" fillId="2" borderId="3" xfId="65" applyNumberFormat="1" applyFont="1" applyFill="1" applyBorder="1" applyAlignment="1">
      <alignment vertical="center" wrapText="1" shrinkToFit="1"/>
    </xf>
    <xf numFmtId="179" fontId="22" fillId="0" borderId="3" xfId="65" applyNumberFormat="1" applyFont="1" applyFill="1" applyBorder="1" applyAlignment="1">
      <alignment vertical="center" wrapText="1" shrinkToFit="1"/>
    </xf>
    <xf numFmtId="179" fontId="22" fillId="0" borderId="3" xfId="0" applyNumberFormat="1" applyFont="1" applyBorder="1" applyAlignment="1">
      <alignment horizontal="right" vertical="center" wrapText="1"/>
    </xf>
    <xf numFmtId="179" fontId="22" fillId="0" borderId="3" xfId="0" applyNumberFormat="1" applyFont="1" applyBorder="1" applyAlignment="1">
      <alignment horizontal="right" vertical="center" shrinkToFit="1"/>
    </xf>
    <xf numFmtId="179" fontId="22" fillId="2" borderId="3" xfId="0" applyNumberFormat="1" applyFont="1" applyFill="1" applyBorder="1" applyAlignment="1">
      <alignment horizontal="right" vertical="center" shrinkToFit="1"/>
    </xf>
    <xf numFmtId="0" fontId="0" fillId="0" borderId="3" xfId="0" applyFont="1" applyBorder="1" applyAlignment="1">
      <alignment horizontal="right" vertical="center"/>
    </xf>
    <xf numFmtId="177" fontId="48" fillId="0" borderId="3" xfId="62" applyNumberFormat="1" applyFont="1" applyFill="1" applyBorder="1" applyAlignment="1">
      <alignment horizontal="left" vertical="center" wrapText="1"/>
    </xf>
    <xf numFmtId="0" fontId="30" fillId="0" borderId="3" xfId="0" applyFont="1" applyBorder="1" applyAlignment="1">
      <alignment horizontal="left" vertical="center"/>
    </xf>
    <xf numFmtId="177" fontId="48" fillId="0" borderId="3" xfId="55" applyNumberFormat="1" applyFont="1" applyFill="1" applyBorder="1" applyAlignment="1">
      <alignment horizontal="left" vertical="center" wrapText="1"/>
    </xf>
    <xf numFmtId="0" fontId="47" fillId="0" borderId="3" xfId="56" applyFont="1" applyFill="1" applyBorder="1" applyAlignment="1">
      <alignment horizontal="left" vertical="center" wrapText="1"/>
    </xf>
    <xf numFmtId="0" fontId="48" fillId="0" borderId="3" xfId="55" applyFont="1" applyFill="1" applyBorder="1" applyAlignment="1">
      <alignment horizontal="left" vertical="center" wrapText="1"/>
    </xf>
    <xf numFmtId="0" fontId="48" fillId="0" borderId="3" xfId="63" applyFont="1" applyFill="1" applyBorder="1" applyAlignment="1">
      <alignment horizontal="left" vertical="center" wrapText="1"/>
    </xf>
    <xf numFmtId="177" fontId="47" fillId="0" borderId="3" xfId="55" applyNumberFormat="1" applyFont="1" applyFill="1" applyBorder="1" applyAlignment="1">
      <alignment horizontal="left" vertical="center" wrapText="1"/>
    </xf>
    <xf numFmtId="179" fontId="43" fillId="8" borderId="3" xfId="65" applyNumberFormat="1" applyFont="1" applyFill="1" applyBorder="1" applyAlignment="1">
      <alignment horizontal="center" vertical="center" wrapText="1" shrinkToFit="1"/>
    </xf>
    <xf numFmtId="0" fontId="30" fillId="0" borderId="3" xfId="55" applyFont="1" applyFill="1" applyBorder="1" applyAlignment="1">
      <alignment horizontal="left" vertical="center" wrapText="1"/>
    </xf>
    <xf numFmtId="0" fontId="48" fillId="0" borderId="3" xfId="0" applyFont="1" applyFill="1" applyBorder="1" applyAlignment="1">
      <alignment vertical="center" wrapText="1"/>
    </xf>
    <xf numFmtId="177" fontId="39" fillId="2" borderId="3" xfId="64" applyNumberFormat="1" applyFont="1" applyFill="1" applyBorder="1" applyAlignment="1">
      <alignment horizontal="center" vertical="center" wrapText="1"/>
    </xf>
    <xf numFmtId="0" fontId="52" fillId="0" borderId="3" xfId="0" applyFont="1" applyFill="1" applyBorder="1" applyAlignment="1">
      <alignment vertical="center" wrapText="1"/>
    </xf>
    <xf numFmtId="0" fontId="53" fillId="0" borderId="3" xfId="0" applyFont="1" applyFill="1" applyBorder="1" applyAlignment="1">
      <alignment vertical="center" wrapText="1"/>
    </xf>
    <xf numFmtId="177" fontId="44" fillId="0" borderId="3" xfId="55" applyNumberFormat="1" applyFont="1" applyFill="1" applyBorder="1" applyAlignment="1">
      <alignment horizontal="left" vertical="top" wrapText="1"/>
    </xf>
    <xf numFmtId="177" fontId="44" fillId="0" borderId="3" xfId="55" applyNumberFormat="1" applyFont="1" applyFill="1" applyBorder="1" applyAlignment="1">
      <alignment horizontal="left" vertical="center" wrapText="1"/>
    </xf>
    <xf numFmtId="177" fontId="44" fillId="0" borderId="3" xfId="66" applyNumberFormat="1" applyFont="1" applyFill="1" applyBorder="1" applyAlignment="1">
      <alignment horizontal="left" vertical="center" wrapText="1"/>
    </xf>
    <xf numFmtId="177" fontId="30" fillId="0" borderId="3" xfId="55" applyNumberFormat="1" applyFont="1" applyFill="1" applyBorder="1" applyAlignment="1">
      <alignment horizontal="left" vertical="center" wrapText="1"/>
    </xf>
    <xf numFmtId="177" fontId="44" fillId="2" borderId="3" xfId="55" applyNumberFormat="1" applyFont="1" applyFill="1" applyBorder="1" applyAlignment="1">
      <alignment horizontal="left" vertical="top" wrapText="1"/>
    </xf>
    <xf numFmtId="177" fontId="42" fillId="2" borderId="3" xfId="55" applyNumberFormat="1" applyFont="1" applyFill="1" applyBorder="1" applyAlignment="1">
      <alignment horizontal="left" vertical="center" wrapText="1"/>
    </xf>
    <xf numFmtId="177" fontId="42" fillId="0" borderId="3" xfId="63" applyNumberFormat="1" applyFont="1" applyFill="1" applyBorder="1" applyAlignment="1">
      <alignment horizontal="left" vertical="top" wrapText="1"/>
    </xf>
    <xf numFmtId="179" fontId="31" fillId="0" borderId="3" xfId="65" applyNumberFormat="1" applyFont="1" applyFill="1" applyBorder="1" applyAlignment="1">
      <alignment horizontal="center" vertical="center" wrapText="1" shrinkToFit="1"/>
    </xf>
    <xf numFmtId="179" fontId="54" fillId="2" borderId="3" xfId="0" applyNumberFormat="1" applyFont="1" applyFill="1" applyBorder="1" applyAlignment="1">
      <alignment horizontal="center" vertical="center" shrinkToFit="1"/>
    </xf>
    <xf numFmtId="0" fontId="55" fillId="2" borderId="3" xfId="56" applyFont="1" applyFill="1" applyBorder="1" applyAlignment="1">
      <alignment horizontal="left" vertical="center" wrapText="1"/>
    </xf>
    <xf numFmtId="177" fontId="30" fillId="2" borderId="3" xfId="55" applyNumberFormat="1" applyFont="1" applyFill="1" applyBorder="1" applyAlignment="1">
      <alignment horizontal="left" vertical="center" wrapText="1"/>
    </xf>
    <xf numFmtId="179" fontId="21" fillId="8" borderId="3" xfId="65" applyNumberFormat="1" applyFont="1" applyFill="1" applyBorder="1" applyAlignment="1">
      <alignment vertical="center" wrapText="1" shrinkToFit="1"/>
    </xf>
    <xf numFmtId="177" fontId="21"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177" fontId="21" fillId="0" borderId="3" xfId="62" applyNumberFormat="1" applyFont="1" applyBorder="1" applyAlignment="1">
      <alignment vertical="center" wrapText="1"/>
    </xf>
    <xf numFmtId="179" fontId="21" fillId="0" borderId="3" xfId="62" applyNumberFormat="1" applyFont="1" applyBorder="1" applyAlignment="1">
      <alignment vertical="center" wrapText="1"/>
    </xf>
    <xf numFmtId="179" fontId="22" fillId="0" borderId="3" xfId="0" applyNumberFormat="1" applyFont="1" applyBorder="1" applyAlignment="1">
      <alignment vertical="center"/>
    </xf>
    <xf numFmtId="0" fontId="23" fillId="2" borderId="3" xfId="0" applyFont="1" applyFill="1" applyBorder="1" applyAlignment="1">
      <alignment horizontal="left" vertical="center" indent="1"/>
    </xf>
    <xf numFmtId="49" fontId="21" fillId="3" borderId="3" xfId="0" applyNumberFormat="1" applyFont="1" applyFill="1" applyBorder="1" applyAlignment="1">
      <alignment horizontal="justify" vertical="center"/>
    </xf>
    <xf numFmtId="177" fontId="21" fillId="3" borderId="3" xfId="0" applyNumberFormat="1" applyFont="1" applyFill="1" applyBorder="1" applyAlignment="1">
      <alignment vertical="center"/>
    </xf>
    <xf numFmtId="177" fontId="22" fillId="0" borderId="3" xfId="1" applyNumberFormat="1" applyFont="1" applyBorder="1" applyAlignment="1">
      <alignment vertical="center"/>
    </xf>
    <xf numFmtId="177" fontId="46" fillId="0" borderId="3" xfId="62" applyNumberFormat="1" applyFont="1" applyFill="1" applyBorder="1" applyAlignment="1">
      <alignment horizontal="left" vertical="center" wrapText="1"/>
    </xf>
    <xf numFmtId="177" fontId="32" fillId="0" borderId="3" xfId="62" applyNumberFormat="1" applyFont="1" applyFill="1" applyBorder="1" applyAlignment="1">
      <alignment horizontal="left" vertical="center" wrapText="1"/>
    </xf>
    <xf numFmtId="177" fontId="48" fillId="2" borderId="3" xfId="62" applyNumberFormat="1" applyFont="1" applyFill="1" applyBorder="1" applyAlignment="1">
      <alignment horizontal="left" vertical="center" wrapText="1"/>
    </xf>
    <xf numFmtId="0" fontId="48" fillId="0" borderId="3" xfId="0" applyFont="1" applyBorder="1" applyAlignment="1">
      <alignment horizontal="left" vertical="center" wrapText="1"/>
    </xf>
    <xf numFmtId="0" fontId="56" fillId="0" borderId="3" xfId="0" applyFont="1" applyBorder="1" applyAlignment="1">
      <alignment horizontal="left" vertical="center" wrapText="1"/>
    </xf>
    <xf numFmtId="0" fontId="57" fillId="0" borderId="3" xfId="0" applyFont="1" applyBorder="1" applyAlignment="1">
      <alignment horizontal="left" vertical="center" wrapText="1"/>
    </xf>
    <xf numFmtId="0" fontId="48" fillId="0" borderId="3" xfId="0" applyNumberFormat="1" applyFont="1" applyBorder="1" applyAlignment="1">
      <alignment horizontal="left" vertical="center"/>
    </xf>
    <xf numFmtId="177" fontId="48" fillId="0" borderId="3" xfId="1" applyNumberFormat="1" applyFont="1" applyFill="1" applyBorder="1" applyAlignment="1">
      <alignment horizontal="left" vertical="center" wrapText="1" shrinkToFit="1"/>
    </xf>
    <xf numFmtId="49" fontId="25" fillId="0" borderId="3" xfId="0" applyNumberFormat="1" applyFont="1" applyFill="1" applyBorder="1" applyAlignment="1">
      <alignment horizontal="left" vertical="center" wrapText="1"/>
    </xf>
    <xf numFmtId="177" fontId="25" fillId="0" borderId="3" xfId="0" applyNumberFormat="1" applyFont="1" applyFill="1" applyBorder="1" applyAlignment="1">
      <alignment horizontal="left" vertical="center" wrapText="1"/>
    </xf>
    <xf numFmtId="0" fontId="23" fillId="0" borderId="3" xfId="0" applyFont="1" applyBorder="1" applyAlignment="1">
      <alignment horizontal="center" vertical="center"/>
    </xf>
    <xf numFmtId="177" fontId="25" fillId="0" borderId="3" xfId="61" applyNumberFormat="1" applyFont="1" applyFill="1" applyBorder="1" applyAlignment="1">
      <alignment vertical="center" wrapText="1"/>
    </xf>
    <xf numFmtId="0" fontId="22" fillId="2" borderId="3" xfId="0" applyFont="1" applyFill="1" applyBorder="1" applyAlignment="1">
      <alignment horizontal="left" vertical="center" indent="1"/>
    </xf>
    <xf numFmtId="0" fontId="23" fillId="2" borderId="3" xfId="0" applyFont="1" applyFill="1" applyBorder="1" applyAlignment="1">
      <alignment vertical="center"/>
    </xf>
    <xf numFmtId="177" fontId="22" fillId="2" borderId="3" xfId="0" applyNumberFormat="1" applyFont="1" applyFill="1" applyBorder="1" applyAlignment="1">
      <alignment vertical="center"/>
    </xf>
    <xf numFmtId="0" fontId="23" fillId="0" borderId="3" xfId="0" applyFont="1" applyBorder="1" applyAlignment="1">
      <alignment vertical="center"/>
    </xf>
    <xf numFmtId="177" fontId="21" fillId="0" borderId="3" xfId="61" applyNumberFormat="1" applyFont="1" applyFill="1" applyBorder="1" applyAlignment="1">
      <alignment horizontal="center" vertical="center" wrapText="1"/>
    </xf>
    <xf numFmtId="177" fontId="21" fillId="0" borderId="3" xfId="61" applyNumberFormat="1" applyFont="1" applyFill="1" applyBorder="1" applyAlignment="1">
      <alignment vertical="center" wrapText="1"/>
    </xf>
    <xf numFmtId="179" fontId="21" fillId="0" borderId="3" xfId="61" applyNumberFormat="1" applyFont="1" applyFill="1" applyBorder="1" applyAlignment="1">
      <alignment vertical="center" wrapText="1"/>
    </xf>
    <xf numFmtId="179" fontId="21" fillId="0" borderId="3" xfId="1" applyNumberFormat="1" applyFont="1" applyFill="1" applyBorder="1" applyAlignment="1">
      <alignment vertical="center" wrapText="1" shrinkToFit="1"/>
    </xf>
    <xf numFmtId="179" fontId="21" fillId="0" borderId="3" xfId="3" applyNumberFormat="1" applyFont="1" applyFill="1" applyBorder="1" applyAlignment="1">
      <alignment vertical="center" shrinkToFit="1"/>
    </xf>
    <xf numFmtId="0" fontId="41" fillId="2" borderId="3" xfId="0" applyFont="1" applyFill="1" applyBorder="1" applyAlignment="1">
      <alignment horizontal="center" vertical="center" wrapText="1"/>
    </xf>
    <xf numFmtId="0" fontId="21" fillId="2" borderId="3" xfId="0" applyNumberFormat="1" applyFont="1" applyFill="1" applyBorder="1" applyAlignment="1">
      <alignment horizontal="left" vertical="center" wrapText="1"/>
    </xf>
    <xf numFmtId="0" fontId="58" fillId="0" borderId="3" xfId="0" applyFont="1" applyFill="1" applyBorder="1" applyAlignment="1">
      <alignment vertical="center" wrapText="1"/>
    </xf>
    <xf numFmtId="177" fontId="31" fillId="0" borderId="3" xfId="1" applyNumberFormat="1" applyFont="1" applyBorder="1" applyAlignment="1">
      <alignment horizontal="center" vertical="center"/>
    </xf>
    <xf numFmtId="177" fontId="30" fillId="0" borderId="3" xfId="62" applyNumberFormat="1" applyFont="1" applyFill="1" applyBorder="1" applyAlignment="1">
      <alignment horizontal="left" vertical="center" wrapText="1"/>
    </xf>
    <xf numFmtId="177" fontId="52" fillId="0" borderId="3" xfId="62" applyNumberFormat="1" applyFont="1" applyFill="1" applyBorder="1" applyAlignment="1">
      <alignment horizontal="left" vertical="center" wrapText="1"/>
    </xf>
    <xf numFmtId="0" fontId="58" fillId="0" borderId="3" xfId="0" applyFont="1" applyFill="1" applyBorder="1" applyAlignment="1">
      <alignment horizontal="center" vertical="center" wrapText="1"/>
    </xf>
    <xf numFmtId="179" fontId="43" fillId="0" borderId="3" xfId="0" applyNumberFormat="1" applyFont="1" applyBorder="1" applyAlignment="1">
      <alignment horizontal="center" vertical="center"/>
    </xf>
    <xf numFmtId="177" fontId="48" fillId="0" borderId="3" xfId="61" applyNumberFormat="1" applyFont="1" applyFill="1" applyBorder="1" applyAlignment="1">
      <alignment horizontal="left" vertical="center" wrapText="1"/>
    </xf>
    <xf numFmtId="0" fontId="43" fillId="0" borderId="3" xfId="0" applyFont="1" applyBorder="1" applyAlignment="1">
      <alignment horizontal="center" vertical="center"/>
    </xf>
    <xf numFmtId="0" fontId="59" fillId="2" borderId="3" xfId="0" applyFont="1" applyFill="1" applyBorder="1" applyAlignment="1">
      <alignment horizontal="center" vertical="center" wrapText="1"/>
    </xf>
    <xf numFmtId="179" fontId="43" fillId="2" borderId="3" xfId="0" applyNumberFormat="1" applyFont="1" applyFill="1" applyBorder="1" applyAlignment="1">
      <alignment horizontal="center" vertical="center" wrapText="1"/>
    </xf>
    <xf numFmtId="0" fontId="21" fillId="2" borderId="3" xfId="0" applyFont="1" applyFill="1" applyBorder="1" applyAlignment="1">
      <alignment horizontal="left" vertical="center" wrapText="1"/>
    </xf>
    <xf numFmtId="0" fontId="21" fillId="2" borderId="3" xfId="0" applyFont="1" applyFill="1" applyBorder="1" applyAlignment="1">
      <alignment horizontal="left" wrapText="1"/>
    </xf>
    <xf numFmtId="0" fontId="7" fillId="2" borderId="3" xfId="51" applyFont="1" applyFill="1" applyBorder="1" applyAlignment="1" applyProtection="1">
      <alignment horizontal="center" vertical="center" wrapText="1"/>
    </xf>
    <xf numFmtId="179" fontId="22" fillId="5" borderId="3" xfId="52" applyNumberFormat="1" applyFont="1" applyFill="1" applyBorder="1" applyAlignment="1">
      <alignment vertical="center"/>
    </xf>
    <xf numFmtId="179" fontId="21" fillId="5" borderId="3" xfId="0" applyNumberFormat="1" applyFont="1" applyFill="1" applyBorder="1" applyAlignment="1">
      <alignment vertical="center" wrapText="1"/>
    </xf>
    <xf numFmtId="177" fontId="22" fillId="5" borderId="3" xfId="1" applyNumberFormat="1" applyFont="1" applyFill="1" applyBorder="1" applyAlignment="1">
      <alignment vertical="center"/>
    </xf>
    <xf numFmtId="0" fontId="38" fillId="2" borderId="3" xfId="0" applyFont="1" applyFill="1" applyBorder="1" applyAlignment="1">
      <alignment horizontal="center" vertical="center" wrapText="1"/>
    </xf>
    <xf numFmtId="0" fontId="22" fillId="2" borderId="3" xfId="0" applyFont="1" applyFill="1" applyBorder="1" applyAlignment="1">
      <alignment horizontal="left" vertical="center" wrapText="1"/>
    </xf>
    <xf numFmtId="0" fontId="21" fillId="2" borderId="3" xfId="0" applyFont="1" applyFill="1" applyBorder="1" applyAlignment="1">
      <alignment horizontal="left" vertical="center"/>
    </xf>
    <xf numFmtId="0" fontId="41" fillId="2" borderId="3" xfId="0" applyFont="1" applyFill="1" applyBorder="1" applyAlignment="1">
      <alignment horizontal="left" vertical="center"/>
    </xf>
    <xf numFmtId="179" fontId="22" fillId="2" borderId="3" xfId="54" applyNumberFormat="1" applyFont="1" applyFill="1" applyBorder="1" applyAlignment="1">
      <alignment vertical="center"/>
    </xf>
    <xf numFmtId="0" fontId="60" fillId="2" borderId="3" xfId="0" applyFont="1" applyFill="1" applyBorder="1" applyAlignment="1">
      <alignment horizontal="left" vertical="center" wrapText="1"/>
    </xf>
    <xf numFmtId="177" fontId="21" fillId="2" borderId="3" xfId="0" applyNumberFormat="1" applyFont="1" applyFill="1" applyBorder="1" applyAlignment="1">
      <alignment vertical="center" wrapText="1"/>
    </xf>
    <xf numFmtId="0" fontId="0" fillId="0" borderId="3" xfId="0" applyFont="1" applyBorder="1" applyAlignment="1">
      <alignment vertical="center" wrapText="1"/>
    </xf>
    <xf numFmtId="0" fontId="61" fillId="2" borderId="3" xfId="0" applyFont="1" applyFill="1" applyBorder="1" applyAlignment="1">
      <alignment vertical="center"/>
    </xf>
    <xf numFmtId="176" fontId="22" fillId="6" borderId="3" xfId="52" applyNumberFormat="1" applyFont="1" applyFill="1" applyBorder="1" applyAlignment="1">
      <alignment vertical="center"/>
    </xf>
    <xf numFmtId="176" fontId="22" fillId="6" borderId="3" xfId="3" applyNumberFormat="1" applyFont="1" applyFill="1" applyBorder="1" applyAlignment="1">
      <alignment vertical="center"/>
    </xf>
    <xf numFmtId="9" fontId="22" fillId="6" borderId="3" xfId="3" applyFont="1" applyFill="1" applyBorder="1" applyAlignment="1">
      <alignment vertical="center"/>
    </xf>
    <xf numFmtId="0" fontId="0" fillId="0" borderId="3" xfId="0" applyFont="1" applyBorder="1" applyAlignment="1">
      <alignment horizontal="center" vertical="center" wrapText="1"/>
    </xf>
    <xf numFmtId="179" fontId="22" fillId="2" borderId="3" xfId="52" applyNumberFormat="1" applyFont="1" applyFill="1" applyBorder="1" applyAlignment="1">
      <alignment vertical="center"/>
    </xf>
    <xf numFmtId="0" fontId="8" fillId="2" borderId="3" xfId="51" applyFont="1" applyFill="1" applyBorder="1" applyAlignment="1" applyProtection="1">
      <alignment horizontal="center" vertical="center" wrapText="1"/>
    </xf>
    <xf numFmtId="0" fontId="7" fillId="2" borderId="3" xfId="0" applyFont="1" applyFill="1" applyBorder="1" applyAlignment="1">
      <alignment horizontal="center" wrapText="1"/>
    </xf>
    <xf numFmtId="0" fontId="7" fillId="2" borderId="3" xfId="0" applyNumberFormat="1" applyFont="1" applyFill="1" applyBorder="1" applyAlignment="1">
      <alignment horizontal="center" vertical="center" wrapText="1"/>
    </xf>
    <xf numFmtId="177" fontId="62" fillId="2" borderId="3" xfId="0" applyNumberFormat="1" applyFont="1" applyFill="1" applyBorder="1" applyAlignment="1">
      <alignment horizontal="center" vertical="center" wrapText="1"/>
    </xf>
    <xf numFmtId="0" fontId="23" fillId="2" borderId="3" xfId="0" applyFont="1" applyFill="1" applyBorder="1" applyAlignment="1">
      <alignment horizontal="center" vertical="center" wrapText="1"/>
    </xf>
    <xf numFmtId="0" fontId="48" fillId="2" borderId="3" xfId="0" applyFont="1" applyFill="1" applyBorder="1" applyAlignment="1">
      <alignment horizontal="left" vertical="center"/>
    </xf>
    <xf numFmtId="0" fontId="25" fillId="0" borderId="3" xfId="0" applyFont="1" applyBorder="1" applyAlignment="1">
      <alignment vertical="center"/>
    </xf>
    <xf numFmtId="0" fontId="61" fillId="2" borderId="3" xfId="0" applyFont="1" applyFill="1" applyBorder="1" applyAlignment="1">
      <alignment horizontal="left" vertical="center"/>
    </xf>
    <xf numFmtId="177" fontId="61" fillId="0" borderId="3" xfId="0" applyNumberFormat="1" applyFont="1" applyFill="1" applyBorder="1" applyAlignment="1">
      <alignment vertical="center" wrapText="1"/>
    </xf>
    <xf numFmtId="0" fontId="61" fillId="0" borderId="3" xfId="0" applyFont="1" applyFill="1" applyBorder="1" applyAlignment="1">
      <alignment vertical="center" wrapText="1"/>
    </xf>
    <xf numFmtId="0" fontId="22" fillId="6" borderId="3" xfId="52" applyFont="1" applyFill="1" applyBorder="1" applyAlignment="1">
      <alignment horizontal="center" vertical="center"/>
    </xf>
    <xf numFmtId="0" fontId="48" fillId="0" borderId="3" xfId="0" applyFont="1" applyBorder="1" applyAlignment="1">
      <alignment horizontal="left"/>
    </xf>
    <xf numFmtId="177" fontId="52" fillId="0" borderId="3" xfId="61" applyNumberFormat="1" applyFont="1" applyFill="1" applyBorder="1" applyAlignment="1">
      <alignment horizontal="left" vertical="center" wrapText="1"/>
    </xf>
    <xf numFmtId="177" fontId="21" fillId="2" borderId="3" xfId="0" applyNumberFormat="1" applyFont="1" applyFill="1" applyBorder="1" applyAlignment="1">
      <alignment vertical="center"/>
    </xf>
    <xf numFmtId="177" fontId="21" fillId="0" borderId="3" xfId="0" applyNumberFormat="1" applyFont="1" applyBorder="1" applyAlignment="1">
      <alignment vertical="center"/>
    </xf>
    <xf numFmtId="177" fontId="21" fillId="0" borderId="3" xfId="61" applyNumberFormat="1" applyFont="1" applyFill="1" applyBorder="1" applyAlignment="1">
      <alignment horizontal="center" wrapText="1"/>
    </xf>
    <xf numFmtId="0" fontId="21" fillId="0" borderId="3" xfId="66" applyFont="1" applyFill="1" applyBorder="1" applyAlignment="1">
      <alignment horizontal="left" vertical="center"/>
    </xf>
    <xf numFmtId="179" fontId="21" fillId="0" borderId="3" xfId="66" applyNumberFormat="1" applyFont="1" applyFill="1" applyBorder="1" applyAlignment="1">
      <alignment vertical="center"/>
    </xf>
    <xf numFmtId="49" fontId="21" fillId="0" borderId="3" xfId="0" applyNumberFormat="1" applyFont="1" applyFill="1" applyBorder="1" applyAlignment="1">
      <alignment horizontal="left" vertical="center" wrapText="1"/>
    </xf>
    <xf numFmtId="0" fontId="0" fillId="0" borderId="3" xfId="0" applyFont="1" applyBorder="1" applyAlignment="1">
      <alignment vertical="center"/>
    </xf>
    <xf numFmtId="0" fontId="22" fillId="0" borderId="3" xfId="0" applyFont="1" applyFill="1" applyBorder="1" applyAlignment="1">
      <alignment wrapText="1"/>
    </xf>
    <xf numFmtId="0" fontId="30" fillId="0" borderId="3" xfId="0" applyFont="1" applyBorder="1" applyAlignment="1">
      <alignment horizontal="left" vertical="center" wrapText="1"/>
    </xf>
    <xf numFmtId="177" fontId="47" fillId="0" borderId="3" xfId="61" applyNumberFormat="1" applyFont="1" applyFill="1" applyBorder="1" applyAlignment="1">
      <alignment horizontal="left" vertical="center" wrapText="1"/>
    </xf>
    <xf numFmtId="0" fontId="48" fillId="0" borderId="3" xfId="0" applyFont="1" applyFill="1" applyBorder="1" applyAlignment="1">
      <alignment horizontal="left" wrapText="1"/>
    </xf>
    <xf numFmtId="0" fontId="63" fillId="0" borderId="0" xfId="0" applyFont="1" applyBorder="1" applyAlignment="1" applyProtection="1"/>
    <xf numFmtId="0" fontId="2" fillId="2" borderId="0" xfId="0" applyFont="1" applyFill="1"/>
    <xf numFmtId="0" fontId="21" fillId="2" borderId="0" xfId="0" applyFont="1" applyFill="1" applyAlignment="1">
      <alignment vertical="center"/>
    </xf>
    <xf numFmtId="0" fontId="64" fillId="2" borderId="0" xfId="0" applyFont="1" applyFill="1" applyAlignment="1">
      <alignment vertical="center"/>
    </xf>
    <xf numFmtId="0" fontId="15" fillId="2" borderId="0" xfId="0" applyFont="1" applyFill="1" applyAlignment="1">
      <alignment vertical="center"/>
    </xf>
    <xf numFmtId="0" fontId="3" fillId="0" borderId="0" xfId="0" applyFont="1" applyAlignment="1">
      <alignment vertical="center"/>
    </xf>
    <xf numFmtId="0" fontId="0" fillId="2" borderId="0" xfId="0" applyFill="1"/>
    <xf numFmtId="0" fontId="0" fillId="2" borderId="0" xfId="0" applyFill="1" applyAlignment="1">
      <alignment horizontal="center"/>
    </xf>
    <xf numFmtId="0" fontId="0" fillId="2" borderId="0" xfId="0" applyFont="1" applyFill="1"/>
    <xf numFmtId="0" fontId="14" fillId="2" borderId="0" xfId="0" applyFont="1" applyFill="1" applyAlignment="1">
      <alignment horizontal="center"/>
    </xf>
    <xf numFmtId="0" fontId="1" fillId="2" borderId="0" xfId="0" applyFont="1" applyFill="1" applyAlignment="1">
      <alignment horizontal="center"/>
    </xf>
    <xf numFmtId="0" fontId="1" fillId="2" borderId="0" xfId="0" applyFont="1" applyFill="1"/>
    <xf numFmtId="0" fontId="2" fillId="2" borderId="0" xfId="0" applyFont="1" applyFill="1" applyAlignment="1">
      <alignment horizontal="center"/>
    </xf>
    <xf numFmtId="0" fontId="21" fillId="2" borderId="0" xfId="0" applyFont="1" applyFill="1" applyAlignment="1">
      <alignment horizontal="center" vertical="center"/>
    </xf>
    <xf numFmtId="0" fontId="65" fillId="2" borderId="4" xfId="0" applyFont="1" applyFill="1" applyBorder="1" applyAlignment="1">
      <alignment horizontal="right" vertical="center"/>
    </xf>
    <xf numFmtId="0" fontId="66" fillId="2" borderId="3" xfId="0" applyFont="1" applyFill="1" applyBorder="1" applyAlignment="1">
      <alignment horizontal="center" vertical="center" wrapText="1"/>
    </xf>
    <xf numFmtId="177" fontId="7" fillId="2" borderId="3" xfId="0" applyNumberFormat="1" applyFont="1" applyFill="1" applyBorder="1" applyAlignment="1">
      <alignment horizontal="center" vertical="center"/>
    </xf>
    <xf numFmtId="10" fontId="67" fillId="0" borderId="3" xfId="3" applyNumberFormat="1" applyFont="1" applyFill="1" applyBorder="1" applyAlignment="1" applyProtection="1">
      <alignment horizontal="center" vertical="center"/>
    </xf>
    <xf numFmtId="0" fontId="7" fillId="2" borderId="3" xfId="0" applyFont="1" applyFill="1" applyBorder="1" applyAlignment="1">
      <alignment vertical="center"/>
    </xf>
    <xf numFmtId="177" fontId="7" fillId="2" borderId="3" xfId="53" applyNumberFormat="1" applyFont="1" applyFill="1" applyBorder="1" applyAlignment="1">
      <alignment horizontal="center" vertical="center"/>
    </xf>
    <xf numFmtId="177" fontId="7" fillId="0" borderId="3" xfId="66" applyNumberFormat="1" applyFont="1" applyFill="1" applyBorder="1" applyAlignment="1">
      <alignment horizontal="center" vertical="center"/>
    </xf>
    <xf numFmtId="10" fontId="68" fillId="0" borderId="3" xfId="3" applyNumberFormat="1" applyFont="1" applyFill="1" applyBorder="1" applyAlignment="1" applyProtection="1">
      <alignment horizontal="center" vertical="center"/>
    </xf>
    <xf numFmtId="0" fontId="7" fillId="2" borderId="3" xfId="0" applyFont="1" applyFill="1" applyBorder="1" applyAlignment="1">
      <alignment horizontal="left" vertical="center" indent="1"/>
    </xf>
    <xf numFmtId="177" fontId="7" fillId="2" borderId="3" xfId="66" applyNumberFormat="1" applyFont="1" applyFill="1" applyBorder="1" applyAlignment="1">
      <alignment horizontal="center" vertical="center"/>
    </xf>
    <xf numFmtId="177" fontId="7" fillId="2" borderId="3" xfId="0" applyNumberFormat="1" applyFont="1" applyFill="1" applyBorder="1" applyAlignment="1">
      <alignment horizontal="right" vertical="center"/>
    </xf>
    <xf numFmtId="0" fontId="8" fillId="2" borderId="3" xfId="0" applyFont="1" applyFill="1" applyBorder="1" applyAlignment="1">
      <alignment horizontal="center" vertical="center"/>
    </xf>
    <xf numFmtId="177" fontId="8" fillId="2" borderId="3" xfId="53" applyNumberFormat="1" applyFont="1" applyFill="1" applyBorder="1" applyAlignment="1">
      <alignment horizontal="center" vertical="center"/>
    </xf>
    <xf numFmtId="10" fontId="69" fillId="2" borderId="3" xfId="1" applyNumberFormat="1" applyFont="1" applyFill="1" applyBorder="1" applyAlignment="1" applyProtection="1">
      <alignment horizontal="center" vertical="center"/>
    </xf>
    <xf numFmtId="177" fontId="7" fillId="2" borderId="3" xfId="53" applyNumberFormat="1" applyFont="1" applyFill="1" applyBorder="1" applyAlignment="1">
      <alignment horizontal="left" vertical="center" indent="1"/>
    </xf>
    <xf numFmtId="181" fontId="0" fillId="0" borderId="3" xfId="3" applyNumberFormat="1" applyFont="1" applyBorder="1" applyAlignment="1">
      <alignment horizontal="center" vertical="center"/>
    </xf>
    <xf numFmtId="10" fontId="70" fillId="0" borderId="3" xfId="3" applyNumberFormat="1" applyFont="1" applyFill="1" applyBorder="1" applyAlignment="1" applyProtection="1">
      <alignment horizontal="center" vertical="center"/>
    </xf>
    <xf numFmtId="0" fontId="7" fillId="2" borderId="0" xfId="0" applyFont="1" applyFill="1"/>
    <xf numFmtId="0" fontId="7" fillId="2" borderId="0" xfId="0" applyFont="1" applyFill="1" applyAlignment="1">
      <alignment horizontal="center"/>
    </xf>
    <xf numFmtId="177" fontId="0" fillId="2" borderId="0" xfId="0" applyNumberFormat="1" applyFill="1" applyAlignment="1">
      <alignment horizontal="center"/>
    </xf>
    <xf numFmtId="10" fontId="15" fillId="2" borderId="0" xfId="3" applyNumberFormat="1" applyFont="1" applyFill="1" applyAlignment="1">
      <alignment vertical="center"/>
    </xf>
    <xf numFmtId="10" fontId="3" fillId="2" borderId="0" xfId="3" applyNumberFormat="1" applyFont="1" applyFill="1" applyAlignment="1">
      <alignment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3 6 5" xfId="49"/>
    <cellStyle name="Normal" xfId="50"/>
    <cellStyle name="标题_Sheet1_1" xfId="51"/>
    <cellStyle name="常规 10" xfId="52"/>
    <cellStyle name="常规 15" xfId="53"/>
    <cellStyle name="常规 2" xfId="54"/>
    <cellStyle name="常规 2 13" xfId="55"/>
    <cellStyle name="常规 23 2" xfId="56"/>
    <cellStyle name="常规 33" xfId="57"/>
    <cellStyle name="常规 34" xfId="58"/>
    <cellStyle name="常规 36" xfId="59"/>
    <cellStyle name="常规 5" xfId="60"/>
    <cellStyle name="常规_06年预算项目对比汇总表" xfId="61"/>
    <cellStyle name="常规_06年预算项目对比汇总表 2" xfId="62"/>
    <cellStyle name="常规_社保项目" xfId="63"/>
    <cellStyle name="常规_社保项目_2017社保股项目1" xfId="64"/>
    <cellStyle name="千位分隔 2" xfId="65"/>
    <cellStyle name="样式 1" xfId="66"/>
    <cellStyle name="常规_21湖北省2015年地方财政预算表（20150331报部）"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2.xml"/><Relationship Id="rId8" Type="http://schemas.openxmlformats.org/officeDocument/2006/relationships/externalLink" Target="externalLinks/externalLink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33.xml"/><Relationship Id="rId4" Type="http://schemas.openxmlformats.org/officeDocument/2006/relationships/worksheet" Target="worksheets/sheet4.xml"/><Relationship Id="rId39" Type="http://schemas.openxmlformats.org/officeDocument/2006/relationships/externalLink" Target="externalLinks/externalLink32.xml"/><Relationship Id="rId38" Type="http://schemas.openxmlformats.org/officeDocument/2006/relationships/externalLink" Target="externalLinks/externalLink31.xml"/><Relationship Id="rId37" Type="http://schemas.openxmlformats.org/officeDocument/2006/relationships/externalLink" Target="externalLinks/externalLink30.xml"/><Relationship Id="rId36" Type="http://schemas.openxmlformats.org/officeDocument/2006/relationships/externalLink" Target="externalLinks/externalLink29.xml"/><Relationship Id="rId35" Type="http://schemas.openxmlformats.org/officeDocument/2006/relationships/externalLink" Target="externalLinks/externalLink28.xml"/><Relationship Id="rId34" Type="http://schemas.openxmlformats.org/officeDocument/2006/relationships/externalLink" Target="externalLinks/externalLink27.xml"/><Relationship Id="rId33" Type="http://schemas.openxmlformats.org/officeDocument/2006/relationships/externalLink" Target="externalLinks/externalLink26.xml"/><Relationship Id="rId32" Type="http://schemas.openxmlformats.org/officeDocument/2006/relationships/externalLink" Target="externalLinks/externalLink25.xml"/><Relationship Id="rId31" Type="http://schemas.openxmlformats.org/officeDocument/2006/relationships/externalLink" Target="externalLinks/externalLink24.xml"/><Relationship Id="rId30" Type="http://schemas.openxmlformats.org/officeDocument/2006/relationships/externalLink" Target="externalLinks/externalLink23.xml"/><Relationship Id="rId3" Type="http://schemas.openxmlformats.org/officeDocument/2006/relationships/worksheet" Target="worksheets/sheet3.xml"/><Relationship Id="rId29" Type="http://schemas.openxmlformats.org/officeDocument/2006/relationships/externalLink" Target="externalLinks/externalLink22.xml"/><Relationship Id="rId28" Type="http://schemas.openxmlformats.org/officeDocument/2006/relationships/externalLink" Target="externalLinks/externalLink21.xml"/><Relationship Id="rId27" Type="http://schemas.openxmlformats.org/officeDocument/2006/relationships/externalLink" Target="externalLinks/externalLink20.xml"/><Relationship Id="rId26" Type="http://schemas.openxmlformats.org/officeDocument/2006/relationships/externalLink" Target="externalLinks/externalLink19.xml"/><Relationship Id="rId25" Type="http://schemas.openxmlformats.org/officeDocument/2006/relationships/externalLink" Target="externalLinks/externalLink18.xml"/><Relationship Id="rId24" Type="http://schemas.openxmlformats.org/officeDocument/2006/relationships/externalLink" Target="externalLinks/externalLink17.xml"/><Relationship Id="rId23" Type="http://schemas.openxmlformats.org/officeDocument/2006/relationships/externalLink" Target="externalLinks/externalLink16.xml"/><Relationship Id="rId22" Type="http://schemas.openxmlformats.org/officeDocument/2006/relationships/externalLink" Target="externalLinks/externalLink15.xml"/><Relationship Id="rId21" Type="http://schemas.openxmlformats.org/officeDocument/2006/relationships/externalLink" Target="externalLinks/externalLink14.xml"/><Relationship Id="rId20" Type="http://schemas.openxmlformats.org/officeDocument/2006/relationships/externalLink" Target="externalLinks/externalLink13.xml"/><Relationship Id="rId2" Type="http://schemas.openxmlformats.org/officeDocument/2006/relationships/worksheet" Target="worksheets/sheet2.xml"/><Relationship Id="rId19" Type="http://schemas.openxmlformats.org/officeDocument/2006/relationships/externalLink" Target="externalLinks/externalLink12.xml"/><Relationship Id="rId18" Type="http://schemas.openxmlformats.org/officeDocument/2006/relationships/externalLink" Target="externalLinks/externalLink11.xml"/><Relationship Id="rId17" Type="http://schemas.openxmlformats.org/officeDocument/2006/relationships/externalLink" Target="externalLinks/externalLink10.xml"/><Relationship Id="rId16" Type="http://schemas.openxmlformats.org/officeDocument/2006/relationships/externalLink" Target="externalLinks/externalLink9.xml"/><Relationship Id="rId15" Type="http://schemas.openxmlformats.org/officeDocument/2006/relationships/externalLink" Target="externalLinks/externalLink8.xml"/><Relationship Id="rId14" Type="http://schemas.openxmlformats.org/officeDocument/2006/relationships/externalLink" Target="externalLinks/externalLink7.xml"/><Relationship Id="rId13" Type="http://schemas.openxmlformats.org/officeDocument/2006/relationships/externalLink" Target="externalLinks/externalLink6.xml"/><Relationship Id="rId12" Type="http://schemas.openxmlformats.org/officeDocument/2006/relationships/externalLink" Target="externalLinks/externalLink5.xml"/><Relationship Id="rId11" Type="http://schemas.openxmlformats.org/officeDocument/2006/relationships/externalLink" Target="externalLinks/externalLink4.xml"/><Relationship Id="rId10" Type="http://schemas.openxmlformats.org/officeDocument/2006/relationships/externalLink" Target="externalLinks/externalLink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Documents\2018&#24180;&#21439;&#32423;&#22522;&#26412;&#36130;&#21147;&#20445;&#38556;&#26426;&#21046;&#22870;&#34917;&#36164;&#37329;&#27979;&#31639;&#34920;(201807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19968;&#20307;&#30005;&#33041;&#36164;&#26009;\Desktop\2022&#24180;&#24230;&#25919;&#24220;&#39044;&#31639;&#35814;&#32454;&#26041;&#26696;\Users\Administrator\Desktop\4.30&#25919;&#24220;&#39044;&#31639;&#22871;&#34920;\L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kylin\&#26700;&#38754;\2023&#24180;&#21150;&#29702;&#25991;&#20214;\0000&#12304;&#21512;&#35268;&#24615;&#23457;&#26680;&#12305;\SHANGHAI_LF\&#39044;&#31639;&#22788;\BY\YS3\97&#20915;&#31639;&#21306;&#21439;&#26368;&#21518;&#27719;&#246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2\&#19968;&#20307;&#30005;&#33041;&#36164;&#26009;\Desktop\Users\Edword\Desktop\&#26723;&#26696;&#36164;&#26009;\2014&#24180;&#20915;&#31639;\2015&#24180;&#27721;&#24029;&#20250;&#35758;\POWER%20ASSUMPTION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2\&#19968;&#20307;&#30005;&#33041;&#36164;&#26009;\Desktop\Users\Administrator\Desktop\&#20154;&#22823;&#24120;&#22996;&#20250;\&#36130;&#25919;\2019&#24180;&#22320;&#26041;&#36130;&#25919;&#39044;&#31639;&#34920;-&#22025;&#40060;&#21439;12-2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2\&#19968;&#20307;&#30005;&#33041;&#36164;&#26009;\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2\&#19968;&#20307;&#30005;&#33041;&#36164;&#26009;\Desktop\Users\Edword\Desktop\Documents%20and%20Settings\0606\My%20Documents\hy\&#25903;&#20986;&#26126;&#32454;&#24080;\&#22522;&#25968;&#19978;&#21010;&#34920;\&#19987;&#27454;&#23545;&#24080;&#21333;\&#36130;&#25919;&#25903;&#20986;&#26126;&#32454;&#2408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19968;&#20307;&#30005;&#33041;&#36164;&#26009;\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2\&#19968;&#20307;&#30005;&#33041;&#36164;&#26009;\Desktop\Users\Edword\Desktop\Documents%20and%20Settings\&#39134;&#40483;\&#26700;&#38754;\2008&#24180;&#20915;&#31639;\2008&#24180;&#20915;&#31639;&#23450;&#31295;\L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2\&#19968;&#20307;&#30005;&#33041;&#36164;&#26009;\Desktop\Users\Edword\Desktop\Documents%20and%20Settings\xiong\&#26700;&#38754;\Documents%20and%20Settings\lx\My%20Documents\F&#36130;&#25919;&#20379;&#20859;&#20154;&#21592;&#20449;&#24687;&#31995;&#32479;F\&#25945;&#32946;&#20449;&#24687;2&#29256;\&#38472;&#2421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2\&#19968;&#20307;&#30005;&#33041;&#36164;&#26009;\Desktop\Users\Edword\Desktop\Documents%20and%20Settings\xiong\&#26700;&#38754;\&#20154;&#21592;&#20449;&#24687;&#37319;&#38598;&#34920;&#65288;&#27700;&#30005;&#23616;041122&#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2\&#19968;&#20307;&#30005;&#33041;&#36164;&#26009;\Desktop\Users\Edword\Desktop\Documents%20and%20Settings\xiong\&#26700;&#38754;\Documents%20and%20Settings\lx\My%20Documents\F&#36130;&#25919;&#20379;&#20859;&#20154;&#21592;&#20449;&#24687;&#31995;&#32479;F\&#25945;&#32946;&#20449;&#24687;2&#29256;\&#36213;&#2684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18&#24180;&#21439;&#32423;&#22522;&#26412;&#36130;&#21147;&#20445;&#38556;&#26426;&#21046;&#22870;&#34917;&#36164;&#37329;&#27979;&#31639;&#34920;(2018070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9968;&#20307;&#30005;&#33041;&#36164;&#26009;\Desktop\2022&#24180;&#24230;&#25919;&#24220;&#39044;&#31639;&#35814;&#32454;&#26041;&#26696;\Users\Administrator\Desktop\4.30&#25919;&#24220;&#39044;&#31639;&#22871;&#34920;\L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26723;&#26696;&#36164;&#26009;\2014&#24180;&#20915;&#31639;\2015&#24180;&#27721;&#24029;&#20250;&#35758;\POWER%20ASSUMPTION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9968;&#20307;&#30005;&#33041;&#36164;&#26009;\Desktop\Users\Administrator\Desktop\&#20154;&#22823;&#24120;&#22996;&#20250;\&#36130;&#25919;\2019&#24180;&#22320;&#26041;&#36130;&#25919;&#39044;&#31639;&#34920;-&#22025;&#40060;&#21439;12-2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2011&#24180;&#20915;&#31639;\&#29956;&#27874;\2005&#24180;&#39044;&#31639;&#36164;&#26009;\2005&#24180;&#20915;&#31639;\2005&#39044;&#31639;&#20114;&#35843;\&#22522;&#24314;&#32929;\Documents%20and%20Settings\0606\My%20Documents\hy\&#25903;&#20986;&#26126;&#32454;&#24080;\&#22522;&#25968;&#19978;&#21010;&#34920;\&#19987;&#27454;&#23545;&#24080;&#21333;\&#36130;&#25919;&#25903;&#20986;&#26126;&#32454;&#2408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0606\My%20Documents\hy\&#25903;&#20986;&#26126;&#32454;&#24080;\&#22522;&#25968;&#19978;&#21010;&#34920;\&#19987;&#27454;&#23545;&#24080;&#21333;\&#36130;&#25919;&#25903;&#20986;&#26126;&#32454;&#2408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32463;&#24314;&#32929;\2012&#24180;&#32463;&#24314;&#30456;&#20851;&#36164;&#26009;\Documents%20and%20Settings\&#39134;&#40483;\&#26700;&#38754;\2007&#24180;&#39044;&#31639;\Documents%20and%20Settings\0606\My%20Documents\hy\&#25903;&#20986;&#26126;&#32454;&#24080;\&#22522;&#25968;&#19978;&#21010;&#34920;\&#19987;&#27454;&#23545;&#24080;&#21333;\&#36130;&#25919;&#25903;&#20986;&#26126;&#32454;&#2408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39134;&#40483;\&#26700;&#38754;\2008&#24180;&#20915;&#31639;\2008&#24180;&#20915;&#31639;&#23450;&#31295;\L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xiong\&#26700;&#38754;\Documents%20and%20Settings\lx\My%20Documents\F&#36130;&#25919;&#20379;&#20859;&#20154;&#21592;&#20449;&#24687;&#31995;&#32479;F\&#25945;&#32946;&#20449;&#24687;2&#29256;\&#38472;&#2421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xiong\&#26700;&#38754;\&#20154;&#21592;&#20449;&#24687;&#37319;&#38598;&#34920;&#65288;&#27700;&#30005;&#23616;041122&#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19968;&#20307;&#30005;&#33041;&#36164;&#26009;\Desktop\Users\Edword\Desktop\Documents%20and%20Settings\xiong\&#26700;&#38754;\Documents%20and%20Settings\lx\My%20Documents\F&#36130;&#25919;&#20379;&#20859;&#20154;&#21592;&#20449;&#24687;&#31995;&#32479;F\&#25945;&#32946;&#20449;&#24687;2&#29256;\&#36213;&#2684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2\&#39044;&#31639;&#36164;&#26009;\2023&#24180;&#39044;&#31639;&#32534;&#21046;\2023&#24180;&#25919;&#24220;&#39044;&#31639;&#65288;&#19978;&#25253;&#21439;&#22996;&#24120;&#22996;&#20250;&#65289;\2022&#24180;&#25919;&#24220;&#39044;&#31639;&#25191;&#34892;&#21644;2023&#24180;&#25919;&#24220;&#39044;&#31639;&#33609;&#26696;&#8212;2023&#24180;&#31532;1&#27425;&#25919;&#24220;&#24120;&#21153;&#20250;&#26448;&#26009;&#65288;&#36865;&#23457;&#31295;&#65289;&#65288;&#24102;&#32463;&#27982;&#20998;&#31867;&#34920;&#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2\home\kylin\&#26700;&#38754;\2023&#24180;&#21150;&#29702;&#25991;&#20214;\0000&#12304;&#21512;&#35268;&#24615;&#23457;&#26680;&#12305;\SHANGHAI_LF\&#39044;&#31639;&#22788;\BY\YS3\97&#20915;&#31639;&#21306;&#21439;&#26368;&#21518;&#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c. Overview"/>
      <sheetName val="Toolbox"/>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Sheet3"/>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2000地方"/>
      <sheetName val="中央"/>
      <sheetName val="01北京市"/>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Open"/>
      <sheetName val="Backup of Backup of LINDA LISTO"/>
    </sheetNames>
    <definedNames>
      <definedName name="Module.Prix_SMC"/>
      <definedName name="Prix_SMC"/>
      <definedName name="报市局预算"/>
    </defined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oolbox"/>
      <sheetName val="Open"/>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G.1R-Shou COP Gf"/>
      <sheetName val="Toolbox"/>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OWER ASSUMPTIONS"/>
      <sheetName val="G.1R-Shou COP Gf"/>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Toolbox"/>
      <sheetName val="POWER ASSUMPTIONS"/>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咸宁市专款对帐单"/>
      <sheetName val="封面"/>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LD"/>
      <sheetName val="咸宁市专款对帐单"/>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陈店"/>
    </sheetNames>
    <definedNames>
      <definedName name="BM8_SelectZBM.BM8_ZBMChangeKMM"/>
    </defined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第一部分"/>
      <sheetName val="J01发文表"/>
      <sheetName val="J02-1减收增支补助额"/>
      <sheetName val="J02-2改善均衡度奖励"/>
      <sheetName val="J02-3加强财政管理"/>
      <sheetName val="J02-42017年清算补助"/>
      <sheetName val="J03阶段财力补助"/>
      <sheetName val="第二部分"/>
      <sheetName val="G01新增需求"/>
      <sheetName val="G02-1县市区收入增减"/>
      <sheetName val="G02-2省本级减收情况"/>
      <sheetName val="G03均衡度"/>
      <sheetName val="G04省级努力程度"/>
      <sheetName val="G05财力分级表"/>
      <sheetName val="第三部分"/>
      <sheetName val="F01困难程度系数"/>
      <sheetName val="F02标准"/>
      <sheetName val="F03基础数据"/>
      <sheetName val="F01_2基础数据_均衡度"/>
      <sheetName val="F04工资运转(2018)"/>
      <sheetName val="F05民生(2018)"/>
      <sheetName val="F06五项统筹"/>
      <sheetName val="第四部分"/>
      <sheetName val="Q01地区变动情况表"/>
      <sheetName val="2017年分项比对情况"/>
      <sheetName val="总奖补分方法比对情况"/>
      <sheetName val="总奖补分方法比对辅助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LD"/>
    </sheetNames>
    <definedNames>
      <definedName name="BM8_SelectZBM.BM8_ZBMChangeKMM"/>
      <definedName name="BM8_SelectZBM.BM8_ZBMminusOption"/>
      <definedName name="BM8_SelectZBM.BM8_ZBMSumOption"/>
    </defined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POWER ASSUMPTIONS"/>
      <sheetName val="G.1R-Shou COP Gf"/>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封面"/>
      <sheetName val="目录"/>
      <sheetName val="表一"/>
      <sheetName val="表二（旧）"/>
      <sheetName val="表二（新）"/>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 val="Sheet1"/>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咸宁市专款对帐单"/>
      <sheetName val="封面"/>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咸宁市专款对帐单"/>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LD"/>
      <sheetName val="咸宁市专款对帐单"/>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陈店"/>
    </sheetNames>
    <definedNames>
      <definedName name="BM8_SelectZBM.BM8_ZBMChangeKMM"/>
    </defined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公共预算"/>
      <sheetName val="平衡表1.9"/>
      <sheetName val="平衡表（功能分类）"/>
      <sheetName val="收入表"/>
      <sheetName val="基本支出"/>
      <sheetName val="项目表1.9"/>
      <sheetName val="项目支出表"/>
      <sheetName val="政府性基金封面"/>
      <sheetName val="政府基金平衡表"/>
      <sheetName val="政府性基金项目"/>
      <sheetName val="社保基金封面"/>
      <sheetName val="社保基金项目"/>
      <sheetName val="国有资本经营封面"/>
      <sheetName val="资本经营平衡表"/>
      <sheetName val="F03基础数据"/>
      <sheetName val="Q01地区变动情况表"/>
      <sheetName val="F02标准"/>
      <sheetName val="F01困难程度系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Sheet3"/>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2000地方"/>
      <sheetName val="中央"/>
      <sheetName val="01北京市"/>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49"/>
  <sheetViews>
    <sheetView workbookViewId="0">
      <pane ySplit="4" topLeftCell="A5" activePane="bottomLeft" state="frozen"/>
      <selection/>
      <selection pane="bottomLeft" activeCell="E17" sqref="E17"/>
    </sheetView>
  </sheetViews>
  <sheetFormatPr defaultColWidth="9" defaultRowHeight="14.25"/>
  <cols>
    <col min="1" max="1" width="45.875" style="470" customWidth="1"/>
    <col min="2" max="2" width="16.25" style="471" hidden="1" customWidth="1"/>
    <col min="3" max="3" width="20.375" style="471" customWidth="1"/>
    <col min="4" max="4" width="18" style="471" customWidth="1"/>
    <col min="5" max="5" width="23.25" style="471" customWidth="1"/>
    <col min="6" max="6" width="14.75" style="472" customWidth="1"/>
    <col min="7" max="7" width="9" style="470"/>
    <col min="8" max="8" width="9" style="470" hidden="1" customWidth="1"/>
    <col min="9" max="9" width="12.625" style="470" hidden="1" customWidth="1"/>
    <col min="10" max="16384" width="9" style="470"/>
  </cols>
  <sheetData>
    <row r="1" s="1" customFormat="1" ht="20.25" customHeight="1" spans="1:16377">
      <c r="A1" s="6" t="s">
        <v>0</v>
      </c>
      <c r="B1" s="473"/>
      <c r="C1" s="474"/>
      <c r="D1" s="474"/>
      <c r="E1" s="474"/>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c r="BS1" s="475"/>
      <c r="BT1" s="475"/>
      <c r="BU1" s="475"/>
      <c r="BV1" s="475"/>
      <c r="BW1" s="475"/>
      <c r="BX1" s="475"/>
      <c r="BY1" s="475"/>
      <c r="BZ1" s="475"/>
      <c r="CA1" s="475"/>
      <c r="CB1" s="475"/>
      <c r="CC1" s="475"/>
      <c r="CD1" s="475"/>
      <c r="CE1" s="475"/>
      <c r="CF1" s="475"/>
      <c r="CG1" s="475"/>
      <c r="CH1" s="475"/>
      <c r="CI1" s="475"/>
      <c r="CJ1" s="475"/>
      <c r="CK1" s="475"/>
      <c r="CL1" s="475"/>
      <c r="CM1" s="475"/>
      <c r="CN1" s="475"/>
      <c r="CO1" s="475"/>
      <c r="CP1" s="475"/>
      <c r="CQ1" s="475"/>
      <c r="CR1" s="475"/>
      <c r="CS1" s="475"/>
      <c r="CT1" s="475"/>
      <c r="CU1" s="475"/>
      <c r="CV1" s="475"/>
      <c r="CW1" s="475"/>
      <c r="CX1" s="475"/>
      <c r="CY1" s="475"/>
      <c r="CZ1" s="475"/>
      <c r="DA1" s="475"/>
      <c r="DB1" s="475"/>
      <c r="DC1" s="475"/>
      <c r="DD1" s="475"/>
      <c r="DE1" s="475"/>
      <c r="DF1" s="475"/>
      <c r="DG1" s="475"/>
      <c r="DH1" s="475"/>
      <c r="DI1" s="475"/>
      <c r="DJ1" s="475"/>
      <c r="DK1" s="475"/>
      <c r="DL1" s="475"/>
      <c r="DM1" s="475"/>
      <c r="DN1" s="475"/>
      <c r="DO1" s="475"/>
      <c r="DP1" s="475"/>
      <c r="DQ1" s="475"/>
      <c r="DR1" s="475"/>
      <c r="DS1" s="475"/>
      <c r="DT1" s="475"/>
      <c r="DU1" s="475"/>
      <c r="DV1" s="475"/>
      <c r="DW1" s="475"/>
      <c r="DX1" s="475"/>
      <c r="DY1" s="475"/>
      <c r="DZ1" s="475"/>
      <c r="EA1" s="475"/>
      <c r="EB1" s="475"/>
      <c r="EC1" s="475"/>
      <c r="ED1" s="475"/>
      <c r="EE1" s="475"/>
      <c r="EF1" s="475"/>
      <c r="EG1" s="475"/>
      <c r="EH1" s="475"/>
      <c r="EI1" s="475"/>
      <c r="EJ1" s="475"/>
      <c r="EK1" s="475"/>
      <c r="EL1" s="475"/>
      <c r="EM1" s="475"/>
      <c r="EN1" s="475"/>
      <c r="EO1" s="475"/>
      <c r="EP1" s="475"/>
      <c r="EQ1" s="475"/>
      <c r="ER1" s="475"/>
      <c r="ES1" s="475"/>
      <c r="ET1" s="475"/>
      <c r="EU1" s="475"/>
      <c r="EV1" s="475"/>
      <c r="EW1" s="475"/>
      <c r="EX1" s="475"/>
      <c r="EY1" s="475"/>
      <c r="EZ1" s="475"/>
      <c r="FA1" s="475"/>
      <c r="FB1" s="475"/>
      <c r="FC1" s="475"/>
      <c r="FD1" s="475"/>
      <c r="FE1" s="475"/>
      <c r="FF1" s="475"/>
      <c r="FG1" s="475"/>
      <c r="FH1" s="475"/>
      <c r="FI1" s="475"/>
      <c r="FJ1" s="475"/>
      <c r="FK1" s="475"/>
      <c r="FL1" s="475"/>
      <c r="FM1" s="475"/>
      <c r="FN1" s="475"/>
      <c r="FO1" s="475"/>
      <c r="FP1" s="475"/>
      <c r="FQ1" s="475"/>
      <c r="FR1" s="475"/>
      <c r="FS1" s="475"/>
      <c r="FT1" s="475"/>
      <c r="FU1" s="475"/>
      <c r="FV1" s="475"/>
      <c r="FW1" s="475"/>
      <c r="FX1" s="475"/>
      <c r="FY1" s="475"/>
      <c r="FZ1" s="475"/>
      <c r="GA1" s="475"/>
      <c r="GB1" s="475"/>
      <c r="GC1" s="475"/>
      <c r="GD1" s="475"/>
      <c r="GE1" s="475"/>
      <c r="GF1" s="475"/>
      <c r="GG1" s="475"/>
      <c r="GH1" s="475"/>
      <c r="GI1" s="475"/>
      <c r="GJ1" s="475"/>
      <c r="GK1" s="475"/>
      <c r="GL1" s="475"/>
      <c r="GM1" s="475"/>
      <c r="GN1" s="475"/>
      <c r="GO1" s="475"/>
      <c r="GP1" s="475"/>
      <c r="GQ1" s="475"/>
      <c r="GR1" s="475"/>
      <c r="GS1" s="475"/>
      <c r="GT1" s="475"/>
      <c r="GU1" s="475"/>
      <c r="GV1" s="475"/>
      <c r="GW1" s="475"/>
      <c r="GX1" s="475"/>
      <c r="GY1" s="475"/>
      <c r="GZ1" s="475"/>
      <c r="HA1" s="475"/>
      <c r="HB1" s="475"/>
      <c r="HC1" s="475"/>
      <c r="HD1" s="475"/>
      <c r="HE1" s="475"/>
      <c r="HF1" s="475"/>
      <c r="HG1" s="475"/>
      <c r="HH1" s="475"/>
      <c r="HI1" s="475"/>
      <c r="HJ1" s="475"/>
      <c r="HK1" s="475"/>
      <c r="HL1" s="475"/>
      <c r="HM1" s="475"/>
      <c r="HN1" s="475"/>
      <c r="HO1" s="475"/>
      <c r="HP1" s="475"/>
      <c r="HQ1" s="475"/>
      <c r="HR1" s="475"/>
      <c r="HS1" s="475"/>
      <c r="HT1" s="475"/>
      <c r="HU1" s="475"/>
      <c r="HV1" s="475"/>
      <c r="HW1" s="475"/>
      <c r="HX1" s="475"/>
      <c r="HY1" s="475"/>
      <c r="HZ1" s="475"/>
      <c r="IA1" s="475"/>
      <c r="IB1" s="475"/>
      <c r="IC1" s="475"/>
      <c r="ID1" s="475"/>
      <c r="IE1" s="475"/>
      <c r="IF1" s="475"/>
      <c r="IG1" s="475"/>
      <c r="IH1" s="475"/>
      <c r="II1" s="475"/>
      <c r="IJ1" s="475"/>
      <c r="IK1" s="475"/>
      <c r="IL1" s="475"/>
      <c r="IM1" s="475"/>
      <c r="IN1" s="475"/>
      <c r="IO1" s="475"/>
      <c r="IP1" s="475"/>
      <c r="IQ1" s="475"/>
      <c r="IR1" s="475"/>
      <c r="IS1" s="475"/>
      <c r="IT1" s="475"/>
      <c r="IU1" s="475"/>
      <c r="IV1" s="475"/>
      <c r="IW1" s="475"/>
      <c r="IX1" s="475"/>
      <c r="IY1" s="475"/>
      <c r="IZ1" s="475"/>
      <c r="JA1" s="475"/>
      <c r="JB1" s="475"/>
      <c r="JC1" s="475"/>
      <c r="JD1" s="475"/>
      <c r="JE1" s="475"/>
      <c r="JF1" s="475"/>
      <c r="JG1" s="475"/>
      <c r="JH1" s="475"/>
      <c r="JI1" s="475"/>
      <c r="JJ1" s="475"/>
      <c r="JK1" s="475"/>
      <c r="JL1" s="475"/>
      <c r="JM1" s="475"/>
      <c r="JN1" s="475"/>
      <c r="JO1" s="475"/>
      <c r="JP1" s="475"/>
      <c r="JQ1" s="475"/>
      <c r="JR1" s="475"/>
      <c r="JS1" s="475"/>
      <c r="JT1" s="475"/>
      <c r="JU1" s="475"/>
      <c r="JV1" s="475"/>
      <c r="JW1" s="475"/>
      <c r="JX1" s="475"/>
      <c r="JY1" s="475"/>
      <c r="JZ1" s="475"/>
      <c r="KA1" s="475"/>
      <c r="KB1" s="475"/>
      <c r="KC1" s="475"/>
      <c r="KD1" s="475"/>
      <c r="KE1" s="475"/>
      <c r="KF1" s="475"/>
      <c r="KG1" s="475"/>
      <c r="KH1" s="475"/>
      <c r="KI1" s="475"/>
      <c r="KJ1" s="475"/>
      <c r="KK1" s="475"/>
      <c r="KL1" s="475"/>
      <c r="KM1" s="475"/>
      <c r="KN1" s="475"/>
      <c r="KO1" s="475"/>
      <c r="KP1" s="475"/>
      <c r="KQ1" s="475"/>
      <c r="KR1" s="475"/>
      <c r="KS1" s="475"/>
      <c r="KT1" s="475"/>
      <c r="KU1" s="475"/>
      <c r="KV1" s="475"/>
      <c r="KW1" s="475"/>
      <c r="KX1" s="475"/>
      <c r="KY1" s="475"/>
      <c r="KZ1" s="475"/>
      <c r="LA1" s="475"/>
      <c r="LB1" s="475"/>
      <c r="LC1" s="475"/>
      <c r="LD1" s="475"/>
      <c r="LE1" s="475"/>
      <c r="LF1" s="475"/>
      <c r="LG1" s="475"/>
      <c r="LH1" s="475"/>
      <c r="LI1" s="475"/>
      <c r="LJ1" s="475"/>
      <c r="LK1" s="475"/>
      <c r="LL1" s="475"/>
      <c r="LM1" s="475"/>
      <c r="LN1" s="475"/>
      <c r="LO1" s="475"/>
      <c r="LP1" s="475"/>
      <c r="LQ1" s="475"/>
      <c r="LR1" s="475"/>
      <c r="LS1" s="475"/>
      <c r="LT1" s="475"/>
      <c r="LU1" s="475"/>
      <c r="LV1" s="475"/>
      <c r="LW1" s="475"/>
      <c r="LX1" s="475"/>
      <c r="LY1" s="475"/>
      <c r="LZ1" s="475"/>
      <c r="MA1" s="475"/>
      <c r="MB1" s="475"/>
      <c r="MC1" s="475"/>
      <c r="MD1" s="475"/>
      <c r="ME1" s="475"/>
      <c r="MF1" s="475"/>
      <c r="MG1" s="475"/>
      <c r="MH1" s="475"/>
      <c r="MI1" s="475"/>
      <c r="MJ1" s="475"/>
      <c r="MK1" s="475"/>
      <c r="ML1" s="475"/>
      <c r="MM1" s="475"/>
      <c r="MN1" s="475"/>
      <c r="MO1" s="475"/>
      <c r="MP1" s="475"/>
      <c r="MQ1" s="475"/>
      <c r="MR1" s="475"/>
      <c r="MS1" s="475"/>
      <c r="MT1" s="475"/>
      <c r="MU1" s="475"/>
      <c r="MV1" s="475"/>
      <c r="MW1" s="475"/>
      <c r="MX1" s="475"/>
      <c r="MY1" s="475"/>
      <c r="MZ1" s="475"/>
      <c r="NA1" s="475"/>
      <c r="NB1" s="475"/>
      <c r="NC1" s="475"/>
      <c r="ND1" s="475"/>
      <c r="NE1" s="475"/>
      <c r="NF1" s="475"/>
      <c r="NG1" s="475"/>
      <c r="NH1" s="475"/>
      <c r="NI1" s="475"/>
      <c r="NJ1" s="475"/>
      <c r="NK1" s="475"/>
      <c r="NL1" s="475"/>
      <c r="NM1" s="475"/>
      <c r="NN1" s="475"/>
      <c r="NO1" s="475"/>
      <c r="NP1" s="475"/>
      <c r="NQ1" s="475"/>
      <c r="NR1" s="475"/>
      <c r="NS1" s="475"/>
      <c r="NT1" s="475"/>
      <c r="NU1" s="475"/>
      <c r="NV1" s="475"/>
      <c r="NW1" s="475"/>
      <c r="NX1" s="475"/>
      <c r="NY1" s="475"/>
      <c r="NZ1" s="475"/>
      <c r="OA1" s="475"/>
      <c r="OB1" s="475"/>
      <c r="OC1" s="475"/>
      <c r="OD1" s="475"/>
      <c r="OE1" s="475"/>
      <c r="OF1" s="475"/>
      <c r="OG1" s="475"/>
      <c r="OH1" s="475"/>
      <c r="OI1" s="475"/>
      <c r="OJ1" s="475"/>
      <c r="OK1" s="475"/>
      <c r="OL1" s="475"/>
      <c r="OM1" s="475"/>
      <c r="ON1" s="475"/>
      <c r="OO1" s="475"/>
      <c r="OP1" s="475"/>
      <c r="OQ1" s="475"/>
      <c r="OR1" s="475"/>
      <c r="OS1" s="475"/>
      <c r="OT1" s="475"/>
      <c r="OU1" s="475"/>
      <c r="OV1" s="475"/>
      <c r="OW1" s="475"/>
      <c r="OX1" s="475"/>
      <c r="OY1" s="475"/>
      <c r="OZ1" s="475"/>
      <c r="PA1" s="475"/>
      <c r="PB1" s="475"/>
      <c r="PC1" s="475"/>
      <c r="PD1" s="475"/>
      <c r="PE1" s="475"/>
      <c r="PF1" s="475"/>
      <c r="PG1" s="475"/>
      <c r="PH1" s="475"/>
      <c r="PI1" s="475"/>
      <c r="PJ1" s="475"/>
      <c r="PK1" s="475"/>
      <c r="PL1" s="475"/>
      <c r="PM1" s="475"/>
      <c r="PN1" s="475"/>
      <c r="PO1" s="475"/>
      <c r="PP1" s="475"/>
      <c r="PQ1" s="475"/>
      <c r="PR1" s="475"/>
      <c r="PS1" s="475"/>
      <c r="PT1" s="475"/>
      <c r="PU1" s="475"/>
      <c r="PV1" s="475"/>
      <c r="PW1" s="475"/>
      <c r="PX1" s="475"/>
      <c r="PY1" s="475"/>
      <c r="PZ1" s="475"/>
      <c r="QA1" s="475"/>
      <c r="QB1" s="475"/>
      <c r="QC1" s="475"/>
      <c r="QD1" s="475"/>
      <c r="QE1" s="475"/>
      <c r="QF1" s="475"/>
      <c r="QG1" s="475"/>
      <c r="QH1" s="475"/>
      <c r="QI1" s="475"/>
      <c r="QJ1" s="475"/>
      <c r="QK1" s="475"/>
      <c r="QL1" s="475"/>
      <c r="QM1" s="475"/>
      <c r="QN1" s="475"/>
      <c r="QO1" s="475"/>
      <c r="QP1" s="475"/>
      <c r="QQ1" s="475"/>
      <c r="QR1" s="475"/>
      <c r="QS1" s="475"/>
      <c r="QT1" s="475"/>
      <c r="QU1" s="475"/>
      <c r="QV1" s="475"/>
      <c r="QW1" s="475"/>
      <c r="QX1" s="475"/>
      <c r="QY1" s="475"/>
      <c r="QZ1" s="475"/>
      <c r="RA1" s="475"/>
      <c r="RB1" s="475"/>
      <c r="RC1" s="475"/>
      <c r="RD1" s="475"/>
      <c r="RE1" s="475"/>
      <c r="RF1" s="475"/>
      <c r="RG1" s="475"/>
      <c r="RH1" s="475"/>
      <c r="RI1" s="475"/>
      <c r="RJ1" s="475"/>
      <c r="RK1" s="475"/>
      <c r="RL1" s="475"/>
      <c r="RM1" s="475"/>
      <c r="RN1" s="475"/>
      <c r="RO1" s="475"/>
      <c r="RP1" s="475"/>
      <c r="RQ1" s="475"/>
      <c r="RR1" s="475"/>
      <c r="RS1" s="475"/>
      <c r="RT1" s="475"/>
      <c r="RU1" s="475"/>
      <c r="RV1" s="475"/>
      <c r="RW1" s="475"/>
      <c r="RX1" s="475"/>
      <c r="RY1" s="475"/>
      <c r="RZ1" s="475"/>
      <c r="SA1" s="475"/>
      <c r="SB1" s="475"/>
      <c r="SC1" s="475"/>
      <c r="SD1" s="475"/>
      <c r="SE1" s="475"/>
      <c r="SF1" s="475"/>
      <c r="SG1" s="475"/>
      <c r="SH1" s="475"/>
      <c r="SI1" s="475"/>
      <c r="SJ1" s="475"/>
      <c r="SK1" s="475"/>
      <c r="SL1" s="475"/>
      <c r="SM1" s="475"/>
      <c r="SN1" s="475"/>
      <c r="SO1" s="475"/>
      <c r="SP1" s="475"/>
      <c r="SQ1" s="475"/>
      <c r="SR1" s="475"/>
      <c r="SS1" s="475"/>
      <c r="ST1" s="475"/>
      <c r="SU1" s="475"/>
      <c r="SV1" s="475"/>
      <c r="SW1" s="475"/>
      <c r="SX1" s="475"/>
      <c r="SY1" s="475"/>
      <c r="SZ1" s="475"/>
      <c r="TA1" s="475"/>
      <c r="TB1" s="475"/>
      <c r="TC1" s="475"/>
      <c r="TD1" s="475"/>
      <c r="TE1" s="475"/>
      <c r="TF1" s="475"/>
      <c r="TG1" s="475"/>
      <c r="TH1" s="475"/>
      <c r="TI1" s="475"/>
      <c r="TJ1" s="475"/>
      <c r="TK1" s="475"/>
      <c r="TL1" s="475"/>
      <c r="TM1" s="475"/>
      <c r="TN1" s="475"/>
      <c r="TO1" s="475"/>
      <c r="TP1" s="475"/>
      <c r="TQ1" s="475"/>
      <c r="TR1" s="475"/>
      <c r="TS1" s="475"/>
      <c r="TT1" s="475"/>
      <c r="TU1" s="475"/>
      <c r="TV1" s="475"/>
      <c r="TW1" s="475"/>
      <c r="TX1" s="475"/>
      <c r="TY1" s="475"/>
      <c r="TZ1" s="475"/>
      <c r="UA1" s="475"/>
      <c r="UB1" s="475"/>
      <c r="UC1" s="475"/>
      <c r="UD1" s="475"/>
      <c r="UE1" s="475"/>
      <c r="UF1" s="475"/>
      <c r="UG1" s="475"/>
      <c r="UH1" s="475"/>
      <c r="UI1" s="475"/>
      <c r="UJ1" s="475"/>
      <c r="UK1" s="475"/>
      <c r="UL1" s="475"/>
      <c r="UM1" s="475"/>
      <c r="UN1" s="475"/>
      <c r="UO1" s="475"/>
      <c r="UP1" s="475"/>
      <c r="UQ1" s="475"/>
      <c r="UR1" s="475"/>
      <c r="US1" s="475"/>
      <c r="UT1" s="475"/>
      <c r="UU1" s="475"/>
      <c r="UV1" s="475"/>
      <c r="UW1" s="475"/>
      <c r="UX1" s="475"/>
      <c r="UY1" s="475"/>
      <c r="UZ1" s="475"/>
      <c r="VA1" s="475"/>
      <c r="VB1" s="475"/>
      <c r="VC1" s="475"/>
      <c r="VD1" s="475"/>
      <c r="VE1" s="475"/>
      <c r="VF1" s="475"/>
      <c r="VG1" s="475"/>
      <c r="VH1" s="475"/>
      <c r="VI1" s="475"/>
      <c r="VJ1" s="475"/>
      <c r="VK1" s="475"/>
      <c r="VL1" s="475"/>
      <c r="VM1" s="475"/>
      <c r="VN1" s="475"/>
      <c r="VO1" s="475"/>
      <c r="VP1" s="475"/>
      <c r="VQ1" s="475"/>
      <c r="VR1" s="475"/>
      <c r="VS1" s="475"/>
      <c r="VT1" s="475"/>
      <c r="VU1" s="475"/>
      <c r="VV1" s="475"/>
      <c r="VW1" s="475"/>
      <c r="VX1" s="475"/>
      <c r="VY1" s="475"/>
      <c r="VZ1" s="475"/>
      <c r="WA1" s="475"/>
      <c r="WB1" s="475"/>
      <c r="WC1" s="475"/>
      <c r="WD1" s="475"/>
      <c r="WE1" s="475"/>
      <c r="WF1" s="475"/>
      <c r="WG1" s="475"/>
      <c r="WH1" s="475"/>
      <c r="WI1" s="475"/>
      <c r="WJ1" s="475"/>
      <c r="WK1" s="475"/>
      <c r="WL1" s="475"/>
      <c r="WM1" s="475"/>
      <c r="WN1" s="475"/>
      <c r="WO1" s="475"/>
      <c r="WP1" s="475"/>
      <c r="WQ1" s="475"/>
      <c r="WR1" s="475"/>
      <c r="WS1" s="475"/>
      <c r="WT1" s="475"/>
      <c r="WU1" s="475"/>
      <c r="WV1" s="475"/>
      <c r="WW1" s="475"/>
      <c r="WX1" s="475"/>
      <c r="WY1" s="475"/>
      <c r="WZ1" s="475"/>
      <c r="XA1" s="475"/>
      <c r="XB1" s="475"/>
      <c r="XC1" s="475"/>
      <c r="XD1" s="475"/>
      <c r="XE1" s="475"/>
      <c r="XF1" s="475"/>
      <c r="XG1" s="475"/>
      <c r="XH1" s="475"/>
      <c r="XI1" s="475"/>
      <c r="XJ1" s="475"/>
      <c r="XK1" s="475"/>
      <c r="XL1" s="475"/>
      <c r="XM1" s="475"/>
      <c r="XN1" s="475"/>
      <c r="XO1" s="475"/>
      <c r="XP1" s="475"/>
      <c r="XQ1" s="475"/>
      <c r="XR1" s="475"/>
      <c r="XS1" s="475"/>
      <c r="XT1" s="475"/>
      <c r="XU1" s="475"/>
      <c r="XV1" s="475"/>
      <c r="XW1" s="475"/>
      <c r="XX1" s="475"/>
      <c r="XY1" s="475"/>
      <c r="XZ1" s="475"/>
      <c r="YA1" s="475"/>
      <c r="YB1" s="475"/>
      <c r="YC1" s="475"/>
      <c r="YD1" s="475"/>
      <c r="YE1" s="475"/>
      <c r="YF1" s="475"/>
      <c r="YG1" s="475"/>
      <c r="YH1" s="475"/>
      <c r="YI1" s="475"/>
      <c r="YJ1" s="475"/>
      <c r="YK1" s="475"/>
      <c r="YL1" s="475"/>
      <c r="YM1" s="475"/>
      <c r="YN1" s="475"/>
      <c r="YO1" s="475"/>
      <c r="YP1" s="475"/>
      <c r="YQ1" s="475"/>
      <c r="YR1" s="475"/>
      <c r="YS1" s="475"/>
      <c r="YT1" s="475"/>
      <c r="YU1" s="475"/>
      <c r="YV1" s="475"/>
      <c r="YW1" s="475"/>
      <c r="YX1" s="475"/>
      <c r="YY1" s="475"/>
      <c r="YZ1" s="475"/>
      <c r="ZA1" s="475"/>
      <c r="ZB1" s="475"/>
      <c r="ZC1" s="475"/>
      <c r="ZD1" s="475"/>
      <c r="ZE1" s="475"/>
      <c r="ZF1" s="475"/>
      <c r="ZG1" s="475"/>
      <c r="ZH1" s="475"/>
      <c r="ZI1" s="475"/>
      <c r="ZJ1" s="475"/>
      <c r="ZK1" s="475"/>
      <c r="ZL1" s="475"/>
      <c r="ZM1" s="475"/>
      <c r="ZN1" s="475"/>
      <c r="ZO1" s="475"/>
      <c r="ZP1" s="475"/>
      <c r="ZQ1" s="475"/>
      <c r="ZR1" s="475"/>
      <c r="ZS1" s="475"/>
      <c r="ZT1" s="475"/>
      <c r="ZU1" s="475"/>
      <c r="ZV1" s="475"/>
      <c r="ZW1" s="475"/>
      <c r="ZX1" s="475"/>
      <c r="ZY1" s="475"/>
      <c r="ZZ1" s="475"/>
      <c r="AAA1" s="475"/>
      <c r="AAB1" s="475"/>
      <c r="AAC1" s="475"/>
      <c r="AAD1" s="475"/>
      <c r="AAE1" s="475"/>
      <c r="AAF1" s="475"/>
      <c r="AAG1" s="475"/>
      <c r="AAH1" s="475"/>
      <c r="AAI1" s="475"/>
      <c r="AAJ1" s="475"/>
      <c r="AAK1" s="475"/>
      <c r="AAL1" s="475"/>
      <c r="AAM1" s="475"/>
      <c r="AAN1" s="475"/>
      <c r="AAO1" s="475"/>
      <c r="AAP1" s="475"/>
      <c r="AAQ1" s="475"/>
      <c r="AAR1" s="475"/>
      <c r="AAS1" s="475"/>
      <c r="AAT1" s="475"/>
      <c r="AAU1" s="475"/>
      <c r="AAV1" s="475"/>
      <c r="AAW1" s="475"/>
      <c r="AAX1" s="475"/>
      <c r="AAY1" s="475"/>
      <c r="AAZ1" s="475"/>
      <c r="ABA1" s="475"/>
      <c r="ABB1" s="475"/>
      <c r="ABC1" s="475"/>
      <c r="ABD1" s="475"/>
      <c r="ABE1" s="475"/>
      <c r="ABF1" s="475"/>
      <c r="ABG1" s="475"/>
      <c r="ABH1" s="475"/>
      <c r="ABI1" s="475"/>
      <c r="ABJ1" s="475"/>
      <c r="ABK1" s="475"/>
      <c r="ABL1" s="475"/>
      <c r="ABM1" s="475"/>
      <c r="ABN1" s="475"/>
      <c r="ABO1" s="475"/>
      <c r="ABP1" s="475"/>
      <c r="ABQ1" s="475"/>
      <c r="ABR1" s="475"/>
      <c r="ABS1" s="475"/>
      <c r="ABT1" s="475"/>
      <c r="ABU1" s="475"/>
      <c r="ABV1" s="475"/>
      <c r="ABW1" s="475"/>
      <c r="ABX1" s="475"/>
      <c r="ABY1" s="475"/>
      <c r="ABZ1" s="475"/>
      <c r="ACA1" s="475"/>
      <c r="ACB1" s="475"/>
      <c r="ACC1" s="475"/>
      <c r="ACD1" s="475"/>
      <c r="ACE1" s="475"/>
      <c r="ACF1" s="475"/>
      <c r="ACG1" s="475"/>
      <c r="ACH1" s="475"/>
      <c r="ACI1" s="475"/>
      <c r="ACJ1" s="475"/>
      <c r="ACK1" s="475"/>
      <c r="ACL1" s="475"/>
      <c r="ACM1" s="475"/>
      <c r="ACN1" s="475"/>
      <c r="ACO1" s="475"/>
      <c r="ACP1" s="475"/>
      <c r="ACQ1" s="475"/>
      <c r="ACR1" s="475"/>
      <c r="ACS1" s="475"/>
      <c r="ACT1" s="475"/>
      <c r="ACU1" s="475"/>
      <c r="ACV1" s="475"/>
      <c r="ACW1" s="475"/>
      <c r="ACX1" s="475"/>
      <c r="ACY1" s="475"/>
      <c r="ACZ1" s="475"/>
      <c r="ADA1" s="475"/>
      <c r="ADB1" s="475"/>
      <c r="ADC1" s="475"/>
      <c r="ADD1" s="475"/>
      <c r="ADE1" s="475"/>
      <c r="ADF1" s="475"/>
      <c r="ADG1" s="475"/>
      <c r="ADH1" s="475"/>
      <c r="ADI1" s="475"/>
      <c r="ADJ1" s="475"/>
      <c r="ADK1" s="475"/>
      <c r="ADL1" s="475"/>
      <c r="ADM1" s="475"/>
      <c r="ADN1" s="475"/>
      <c r="ADO1" s="475"/>
      <c r="ADP1" s="475"/>
      <c r="ADQ1" s="475"/>
      <c r="ADR1" s="475"/>
      <c r="ADS1" s="475"/>
      <c r="ADT1" s="475"/>
      <c r="ADU1" s="475"/>
      <c r="ADV1" s="475"/>
      <c r="ADW1" s="475"/>
      <c r="ADX1" s="475"/>
      <c r="ADY1" s="475"/>
      <c r="ADZ1" s="475"/>
      <c r="AEA1" s="475"/>
      <c r="AEB1" s="475"/>
      <c r="AEC1" s="475"/>
      <c r="AED1" s="475"/>
      <c r="AEE1" s="475"/>
      <c r="AEF1" s="475"/>
      <c r="AEG1" s="475"/>
      <c r="AEH1" s="475"/>
      <c r="AEI1" s="475"/>
      <c r="AEJ1" s="475"/>
      <c r="AEK1" s="475"/>
      <c r="AEL1" s="475"/>
      <c r="AEM1" s="475"/>
      <c r="AEN1" s="475"/>
      <c r="AEO1" s="475"/>
      <c r="AEP1" s="475"/>
      <c r="AEQ1" s="475"/>
      <c r="AER1" s="475"/>
      <c r="AES1" s="475"/>
      <c r="AET1" s="475"/>
      <c r="AEU1" s="475"/>
      <c r="AEV1" s="475"/>
      <c r="AEW1" s="475"/>
      <c r="AEX1" s="475"/>
      <c r="AEY1" s="475"/>
      <c r="AEZ1" s="475"/>
      <c r="AFA1" s="475"/>
      <c r="AFB1" s="475"/>
      <c r="AFC1" s="475"/>
      <c r="AFD1" s="475"/>
      <c r="AFE1" s="475"/>
      <c r="AFF1" s="475"/>
      <c r="AFG1" s="475"/>
      <c r="AFH1" s="475"/>
      <c r="AFI1" s="475"/>
      <c r="AFJ1" s="475"/>
      <c r="AFK1" s="475"/>
      <c r="AFL1" s="475"/>
      <c r="AFM1" s="475"/>
      <c r="AFN1" s="475"/>
      <c r="AFO1" s="475"/>
      <c r="AFP1" s="475"/>
      <c r="AFQ1" s="475"/>
      <c r="AFR1" s="475"/>
      <c r="AFS1" s="475"/>
      <c r="AFT1" s="475"/>
      <c r="AFU1" s="475"/>
      <c r="AFV1" s="475"/>
      <c r="AFW1" s="475"/>
      <c r="AFX1" s="475"/>
      <c r="AFY1" s="475"/>
      <c r="AFZ1" s="475"/>
      <c r="AGA1" s="475"/>
      <c r="AGB1" s="475"/>
      <c r="AGC1" s="475"/>
      <c r="AGD1" s="475"/>
      <c r="AGE1" s="475"/>
      <c r="AGF1" s="475"/>
      <c r="AGG1" s="475"/>
      <c r="AGH1" s="475"/>
      <c r="AGI1" s="475"/>
      <c r="AGJ1" s="475"/>
      <c r="AGK1" s="475"/>
      <c r="AGL1" s="475"/>
      <c r="AGM1" s="475"/>
      <c r="AGN1" s="475"/>
      <c r="AGO1" s="475"/>
      <c r="AGP1" s="475"/>
      <c r="AGQ1" s="475"/>
      <c r="AGR1" s="475"/>
      <c r="AGS1" s="475"/>
      <c r="AGT1" s="475"/>
      <c r="AGU1" s="475"/>
      <c r="AGV1" s="475"/>
      <c r="AGW1" s="475"/>
      <c r="AGX1" s="475"/>
      <c r="AGY1" s="475"/>
      <c r="AGZ1" s="475"/>
      <c r="AHA1" s="475"/>
      <c r="AHB1" s="475"/>
      <c r="AHC1" s="475"/>
      <c r="AHD1" s="475"/>
      <c r="AHE1" s="475"/>
      <c r="AHF1" s="475"/>
      <c r="AHG1" s="475"/>
      <c r="AHH1" s="475"/>
      <c r="AHI1" s="475"/>
      <c r="AHJ1" s="475"/>
      <c r="AHK1" s="475"/>
      <c r="AHL1" s="475"/>
      <c r="AHM1" s="475"/>
      <c r="AHN1" s="475"/>
      <c r="AHO1" s="475"/>
      <c r="AHP1" s="475"/>
      <c r="AHQ1" s="475"/>
      <c r="AHR1" s="475"/>
      <c r="AHS1" s="475"/>
      <c r="AHT1" s="475"/>
      <c r="AHU1" s="475"/>
      <c r="AHV1" s="475"/>
      <c r="AHW1" s="475"/>
      <c r="AHX1" s="475"/>
      <c r="AHY1" s="475"/>
      <c r="AHZ1" s="475"/>
      <c r="AIA1" s="475"/>
      <c r="AIB1" s="475"/>
      <c r="AIC1" s="475"/>
      <c r="AID1" s="475"/>
      <c r="AIE1" s="475"/>
      <c r="AIF1" s="475"/>
      <c r="AIG1" s="475"/>
      <c r="AIH1" s="475"/>
      <c r="AII1" s="475"/>
      <c r="AIJ1" s="475"/>
      <c r="AIK1" s="475"/>
      <c r="AIL1" s="475"/>
      <c r="AIM1" s="475"/>
      <c r="AIN1" s="475"/>
      <c r="AIO1" s="475"/>
      <c r="AIP1" s="475"/>
      <c r="AIQ1" s="475"/>
      <c r="AIR1" s="475"/>
      <c r="AIS1" s="475"/>
      <c r="AIT1" s="475"/>
      <c r="AIU1" s="475"/>
      <c r="AIV1" s="475"/>
      <c r="AIW1" s="475"/>
      <c r="AIX1" s="475"/>
      <c r="AIY1" s="475"/>
      <c r="AIZ1" s="475"/>
      <c r="AJA1" s="475"/>
      <c r="AJB1" s="475"/>
      <c r="AJC1" s="475"/>
      <c r="AJD1" s="475"/>
      <c r="AJE1" s="475"/>
      <c r="AJF1" s="475"/>
      <c r="AJG1" s="475"/>
      <c r="AJH1" s="475"/>
      <c r="AJI1" s="475"/>
      <c r="AJJ1" s="475"/>
      <c r="AJK1" s="475"/>
      <c r="AJL1" s="475"/>
      <c r="AJM1" s="475"/>
      <c r="AJN1" s="475"/>
      <c r="AJO1" s="475"/>
      <c r="AJP1" s="475"/>
      <c r="AJQ1" s="475"/>
      <c r="AJR1" s="475"/>
      <c r="AJS1" s="475"/>
      <c r="AJT1" s="475"/>
      <c r="AJU1" s="475"/>
      <c r="AJV1" s="475"/>
      <c r="AJW1" s="475"/>
      <c r="AJX1" s="475"/>
      <c r="AJY1" s="475"/>
      <c r="AJZ1" s="475"/>
      <c r="AKA1" s="475"/>
      <c r="AKB1" s="475"/>
      <c r="AKC1" s="475"/>
      <c r="AKD1" s="475"/>
      <c r="AKE1" s="475"/>
      <c r="AKF1" s="475"/>
      <c r="AKG1" s="475"/>
      <c r="AKH1" s="475"/>
      <c r="AKI1" s="475"/>
      <c r="AKJ1" s="475"/>
      <c r="AKK1" s="475"/>
      <c r="AKL1" s="475"/>
      <c r="AKM1" s="475"/>
      <c r="AKN1" s="475"/>
      <c r="AKO1" s="475"/>
      <c r="AKP1" s="475"/>
      <c r="AKQ1" s="475"/>
      <c r="AKR1" s="475"/>
      <c r="AKS1" s="475"/>
      <c r="AKT1" s="475"/>
      <c r="AKU1" s="475"/>
      <c r="AKV1" s="475"/>
      <c r="AKW1" s="475"/>
      <c r="AKX1" s="475"/>
      <c r="AKY1" s="475"/>
      <c r="AKZ1" s="475"/>
      <c r="ALA1" s="475"/>
      <c r="ALB1" s="475"/>
      <c r="ALC1" s="475"/>
      <c r="ALD1" s="475"/>
      <c r="ALE1" s="475"/>
      <c r="ALF1" s="475"/>
      <c r="ALG1" s="475"/>
      <c r="ALH1" s="475"/>
      <c r="ALI1" s="475"/>
      <c r="ALJ1" s="475"/>
      <c r="ALK1" s="475"/>
      <c r="ALL1" s="475"/>
      <c r="ALM1" s="475"/>
      <c r="ALN1" s="475"/>
      <c r="ALO1" s="475"/>
      <c r="ALP1" s="475"/>
      <c r="ALQ1" s="475"/>
      <c r="ALR1" s="475"/>
      <c r="ALS1" s="475"/>
      <c r="ALT1" s="475"/>
      <c r="ALU1" s="475"/>
      <c r="ALV1" s="475"/>
      <c r="ALW1" s="475"/>
      <c r="ALX1" s="475"/>
      <c r="ALY1" s="475"/>
      <c r="ALZ1" s="475"/>
      <c r="AMA1" s="475"/>
      <c r="AMB1" s="475"/>
      <c r="AMC1" s="475"/>
      <c r="AMD1" s="475"/>
      <c r="AME1" s="475"/>
      <c r="AMF1" s="475"/>
      <c r="AMG1" s="475"/>
      <c r="AMH1" s="475"/>
      <c r="AMI1" s="475"/>
      <c r="AMJ1" s="475"/>
      <c r="AMK1" s="475"/>
      <c r="AML1" s="475"/>
      <c r="AMM1" s="475"/>
      <c r="AMN1" s="475"/>
      <c r="AMO1" s="475"/>
      <c r="AMP1" s="475"/>
      <c r="AMQ1" s="475"/>
      <c r="AMR1" s="475"/>
      <c r="AMS1" s="475"/>
      <c r="AMT1" s="475"/>
      <c r="AMU1" s="475"/>
      <c r="AMV1" s="475"/>
      <c r="AMW1" s="475"/>
      <c r="AMX1" s="475"/>
      <c r="AMY1" s="475"/>
      <c r="AMZ1" s="475"/>
      <c r="ANA1" s="475"/>
      <c r="ANB1" s="475"/>
      <c r="ANC1" s="475"/>
      <c r="AND1" s="475"/>
      <c r="ANE1" s="475"/>
      <c r="ANF1" s="475"/>
      <c r="ANG1" s="475"/>
      <c r="ANH1" s="475"/>
      <c r="ANI1" s="475"/>
      <c r="ANJ1" s="475"/>
      <c r="ANK1" s="475"/>
      <c r="ANL1" s="475"/>
      <c r="ANM1" s="475"/>
      <c r="ANN1" s="475"/>
      <c r="ANO1" s="475"/>
      <c r="ANP1" s="475"/>
      <c r="ANQ1" s="475"/>
      <c r="ANR1" s="475"/>
      <c r="ANS1" s="475"/>
      <c r="ANT1" s="475"/>
      <c r="ANU1" s="475"/>
      <c r="ANV1" s="475"/>
      <c r="ANW1" s="475"/>
      <c r="ANX1" s="475"/>
      <c r="ANY1" s="475"/>
      <c r="ANZ1" s="475"/>
      <c r="AOA1" s="475"/>
      <c r="AOB1" s="475"/>
      <c r="AOC1" s="475"/>
      <c r="AOD1" s="475"/>
      <c r="AOE1" s="475"/>
      <c r="AOF1" s="475"/>
      <c r="AOG1" s="475"/>
      <c r="AOH1" s="475"/>
      <c r="AOI1" s="475"/>
      <c r="AOJ1" s="475"/>
      <c r="AOK1" s="475"/>
      <c r="AOL1" s="475"/>
      <c r="AOM1" s="475"/>
      <c r="AON1" s="475"/>
      <c r="AOO1" s="475"/>
      <c r="AOP1" s="475"/>
      <c r="AOQ1" s="475"/>
      <c r="AOR1" s="475"/>
      <c r="AOS1" s="475"/>
      <c r="AOT1" s="475"/>
      <c r="AOU1" s="475"/>
      <c r="AOV1" s="475"/>
      <c r="AOW1" s="475"/>
      <c r="AOX1" s="475"/>
      <c r="AOY1" s="475"/>
      <c r="AOZ1" s="475"/>
      <c r="APA1" s="475"/>
      <c r="APB1" s="475"/>
      <c r="APC1" s="475"/>
      <c r="APD1" s="475"/>
      <c r="APE1" s="475"/>
      <c r="APF1" s="475"/>
      <c r="APG1" s="475"/>
      <c r="APH1" s="475"/>
      <c r="API1" s="475"/>
      <c r="APJ1" s="475"/>
      <c r="APK1" s="475"/>
      <c r="APL1" s="475"/>
      <c r="APM1" s="475"/>
      <c r="APN1" s="475"/>
      <c r="APO1" s="475"/>
      <c r="APP1" s="475"/>
      <c r="APQ1" s="475"/>
      <c r="APR1" s="475"/>
      <c r="APS1" s="475"/>
      <c r="APT1" s="475"/>
      <c r="APU1" s="475"/>
      <c r="APV1" s="475"/>
      <c r="APW1" s="475"/>
      <c r="APX1" s="475"/>
      <c r="APY1" s="475"/>
      <c r="APZ1" s="475"/>
      <c r="AQA1" s="475"/>
      <c r="AQB1" s="475"/>
      <c r="AQC1" s="475"/>
      <c r="AQD1" s="475"/>
      <c r="AQE1" s="475"/>
      <c r="AQF1" s="475"/>
      <c r="AQG1" s="475"/>
      <c r="AQH1" s="475"/>
      <c r="AQI1" s="475"/>
      <c r="AQJ1" s="475"/>
      <c r="AQK1" s="475"/>
      <c r="AQL1" s="475"/>
      <c r="AQM1" s="475"/>
      <c r="AQN1" s="475"/>
      <c r="AQO1" s="475"/>
      <c r="AQP1" s="475"/>
      <c r="AQQ1" s="475"/>
      <c r="AQR1" s="475"/>
      <c r="AQS1" s="475"/>
      <c r="AQT1" s="475"/>
      <c r="AQU1" s="475"/>
      <c r="AQV1" s="475"/>
      <c r="AQW1" s="475"/>
      <c r="AQX1" s="475"/>
      <c r="AQY1" s="475"/>
      <c r="AQZ1" s="475"/>
      <c r="ARA1" s="475"/>
      <c r="ARB1" s="475"/>
      <c r="ARC1" s="475"/>
      <c r="ARD1" s="475"/>
      <c r="ARE1" s="475"/>
      <c r="ARF1" s="475"/>
      <c r="ARG1" s="475"/>
      <c r="ARH1" s="475"/>
      <c r="ARI1" s="475"/>
      <c r="ARJ1" s="475"/>
      <c r="ARK1" s="475"/>
      <c r="ARL1" s="475"/>
      <c r="ARM1" s="475"/>
      <c r="ARN1" s="475"/>
      <c r="ARO1" s="475"/>
      <c r="ARP1" s="475"/>
      <c r="ARQ1" s="475"/>
      <c r="ARR1" s="475"/>
      <c r="ARS1" s="475"/>
      <c r="ART1" s="475"/>
      <c r="ARU1" s="475"/>
      <c r="ARV1" s="475"/>
      <c r="ARW1" s="475"/>
      <c r="ARX1" s="475"/>
      <c r="ARY1" s="475"/>
      <c r="ARZ1" s="475"/>
      <c r="ASA1" s="475"/>
      <c r="ASB1" s="475"/>
      <c r="ASC1" s="475"/>
      <c r="ASD1" s="475"/>
      <c r="ASE1" s="475"/>
      <c r="ASF1" s="475"/>
      <c r="ASG1" s="475"/>
      <c r="ASH1" s="475"/>
      <c r="ASI1" s="475"/>
      <c r="ASJ1" s="475"/>
      <c r="ASK1" s="475"/>
      <c r="ASL1" s="475"/>
      <c r="ASM1" s="475"/>
      <c r="ASN1" s="475"/>
      <c r="ASO1" s="475"/>
      <c r="ASP1" s="475"/>
      <c r="ASQ1" s="475"/>
      <c r="ASR1" s="475"/>
      <c r="ASS1" s="475"/>
      <c r="AST1" s="475"/>
      <c r="ASU1" s="475"/>
      <c r="ASV1" s="475"/>
      <c r="ASW1" s="475"/>
      <c r="ASX1" s="475"/>
      <c r="ASY1" s="475"/>
      <c r="ASZ1" s="475"/>
      <c r="ATA1" s="475"/>
      <c r="ATB1" s="475"/>
      <c r="ATC1" s="475"/>
      <c r="ATD1" s="475"/>
      <c r="ATE1" s="475"/>
      <c r="ATF1" s="475"/>
      <c r="ATG1" s="475"/>
      <c r="ATH1" s="475"/>
      <c r="ATI1" s="475"/>
      <c r="ATJ1" s="475"/>
      <c r="ATK1" s="475"/>
      <c r="ATL1" s="475"/>
      <c r="ATM1" s="475"/>
      <c r="ATN1" s="475"/>
      <c r="ATO1" s="475"/>
      <c r="ATP1" s="475"/>
      <c r="ATQ1" s="475"/>
      <c r="ATR1" s="475"/>
      <c r="ATS1" s="475"/>
      <c r="ATT1" s="475"/>
      <c r="ATU1" s="475"/>
      <c r="ATV1" s="475"/>
      <c r="ATW1" s="475"/>
      <c r="ATX1" s="475"/>
      <c r="ATY1" s="475"/>
      <c r="ATZ1" s="475"/>
      <c r="AUA1" s="475"/>
      <c r="AUB1" s="475"/>
      <c r="AUC1" s="475"/>
      <c r="AUD1" s="475"/>
      <c r="AUE1" s="475"/>
      <c r="AUF1" s="475"/>
      <c r="AUG1" s="475"/>
      <c r="AUH1" s="475"/>
      <c r="AUI1" s="475"/>
      <c r="AUJ1" s="475"/>
      <c r="AUK1" s="475"/>
      <c r="AUL1" s="475"/>
      <c r="AUM1" s="475"/>
      <c r="AUN1" s="475"/>
      <c r="AUO1" s="475"/>
      <c r="AUP1" s="475"/>
      <c r="AUQ1" s="475"/>
      <c r="AUR1" s="475"/>
      <c r="AUS1" s="475"/>
      <c r="AUT1" s="475"/>
      <c r="AUU1" s="475"/>
      <c r="AUV1" s="475"/>
      <c r="AUW1" s="475"/>
      <c r="AUX1" s="475"/>
      <c r="AUY1" s="475"/>
      <c r="AUZ1" s="475"/>
      <c r="AVA1" s="475"/>
      <c r="AVB1" s="475"/>
      <c r="AVC1" s="475"/>
      <c r="AVD1" s="475"/>
      <c r="AVE1" s="475"/>
      <c r="AVF1" s="475"/>
      <c r="AVG1" s="475"/>
      <c r="AVH1" s="475"/>
      <c r="AVI1" s="475"/>
      <c r="AVJ1" s="475"/>
      <c r="AVK1" s="475"/>
      <c r="AVL1" s="475"/>
      <c r="AVM1" s="475"/>
      <c r="AVN1" s="475"/>
      <c r="AVO1" s="475"/>
      <c r="AVP1" s="475"/>
      <c r="AVQ1" s="475"/>
      <c r="AVR1" s="475"/>
      <c r="AVS1" s="475"/>
      <c r="AVT1" s="475"/>
      <c r="AVU1" s="475"/>
      <c r="AVV1" s="475"/>
      <c r="AVW1" s="475"/>
      <c r="AVX1" s="475"/>
      <c r="AVY1" s="475"/>
      <c r="AVZ1" s="475"/>
      <c r="AWA1" s="475"/>
      <c r="AWB1" s="475"/>
      <c r="AWC1" s="475"/>
      <c r="AWD1" s="475"/>
      <c r="AWE1" s="475"/>
      <c r="AWF1" s="475"/>
      <c r="AWG1" s="475"/>
      <c r="AWH1" s="475"/>
      <c r="AWI1" s="475"/>
      <c r="AWJ1" s="475"/>
      <c r="AWK1" s="475"/>
      <c r="AWL1" s="475"/>
      <c r="AWM1" s="475"/>
      <c r="AWN1" s="475"/>
      <c r="AWO1" s="475"/>
      <c r="AWP1" s="475"/>
      <c r="AWQ1" s="475"/>
      <c r="AWR1" s="475"/>
      <c r="AWS1" s="475"/>
      <c r="AWT1" s="475"/>
      <c r="AWU1" s="475"/>
      <c r="AWV1" s="475"/>
      <c r="AWW1" s="475"/>
      <c r="AWX1" s="475"/>
      <c r="AWY1" s="475"/>
      <c r="AWZ1" s="475"/>
      <c r="AXA1" s="475"/>
      <c r="AXB1" s="475"/>
      <c r="AXC1" s="475"/>
      <c r="AXD1" s="475"/>
      <c r="AXE1" s="475"/>
      <c r="AXF1" s="475"/>
      <c r="AXG1" s="475"/>
      <c r="AXH1" s="475"/>
      <c r="AXI1" s="475"/>
      <c r="AXJ1" s="475"/>
      <c r="AXK1" s="475"/>
      <c r="AXL1" s="475"/>
      <c r="AXM1" s="475"/>
      <c r="AXN1" s="475"/>
      <c r="AXO1" s="475"/>
      <c r="AXP1" s="475"/>
      <c r="AXQ1" s="475"/>
      <c r="AXR1" s="475"/>
      <c r="AXS1" s="475"/>
      <c r="AXT1" s="475"/>
      <c r="AXU1" s="475"/>
      <c r="AXV1" s="475"/>
      <c r="AXW1" s="475"/>
      <c r="AXX1" s="475"/>
      <c r="AXY1" s="475"/>
      <c r="AXZ1" s="475"/>
      <c r="AYA1" s="475"/>
      <c r="AYB1" s="475"/>
      <c r="AYC1" s="475"/>
      <c r="AYD1" s="475"/>
      <c r="AYE1" s="475"/>
      <c r="AYF1" s="475"/>
      <c r="AYG1" s="475"/>
      <c r="AYH1" s="475"/>
      <c r="AYI1" s="475"/>
      <c r="AYJ1" s="475"/>
      <c r="AYK1" s="475"/>
      <c r="AYL1" s="475"/>
      <c r="AYM1" s="475"/>
      <c r="AYN1" s="475"/>
      <c r="AYO1" s="475"/>
      <c r="AYP1" s="475"/>
      <c r="AYQ1" s="475"/>
      <c r="AYR1" s="475"/>
      <c r="AYS1" s="475"/>
      <c r="AYT1" s="475"/>
      <c r="AYU1" s="475"/>
      <c r="AYV1" s="475"/>
      <c r="AYW1" s="475"/>
      <c r="AYX1" s="475"/>
      <c r="AYY1" s="475"/>
      <c r="AYZ1" s="475"/>
      <c r="AZA1" s="475"/>
      <c r="AZB1" s="475"/>
      <c r="AZC1" s="475"/>
      <c r="AZD1" s="475"/>
      <c r="AZE1" s="475"/>
      <c r="AZF1" s="475"/>
      <c r="AZG1" s="475"/>
      <c r="AZH1" s="475"/>
      <c r="AZI1" s="475"/>
      <c r="AZJ1" s="475"/>
      <c r="AZK1" s="475"/>
      <c r="AZL1" s="475"/>
      <c r="AZM1" s="475"/>
      <c r="AZN1" s="475"/>
      <c r="AZO1" s="475"/>
      <c r="AZP1" s="475"/>
      <c r="AZQ1" s="475"/>
      <c r="AZR1" s="475"/>
      <c r="AZS1" s="475"/>
      <c r="AZT1" s="475"/>
      <c r="AZU1" s="475"/>
      <c r="AZV1" s="475"/>
      <c r="AZW1" s="475"/>
      <c r="AZX1" s="475"/>
      <c r="AZY1" s="475"/>
      <c r="AZZ1" s="475"/>
      <c r="BAA1" s="475"/>
      <c r="BAB1" s="475"/>
      <c r="BAC1" s="475"/>
      <c r="BAD1" s="475"/>
      <c r="BAE1" s="475"/>
      <c r="BAF1" s="475"/>
      <c r="BAG1" s="475"/>
      <c r="BAH1" s="475"/>
      <c r="BAI1" s="475"/>
      <c r="BAJ1" s="475"/>
      <c r="BAK1" s="475"/>
      <c r="BAL1" s="475"/>
      <c r="BAM1" s="475"/>
      <c r="BAN1" s="475"/>
      <c r="BAO1" s="475"/>
      <c r="BAP1" s="475"/>
      <c r="BAQ1" s="475"/>
      <c r="BAR1" s="475"/>
      <c r="BAS1" s="475"/>
      <c r="BAT1" s="475"/>
      <c r="BAU1" s="475"/>
      <c r="BAV1" s="475"/>
      <c r="BAW1" s="475"/>
      <c r="BAX1" s="475"/>
      <c r="BAY1" s="475"/>
      <c r="BAZ1" s="475"/>
      <c r="BBA1" s="475"/>
      <c r="BBB1" s="475"/>
      <c r="BBC1" s="475"/>
      <c r="BBD1" s="475"/>
      <c r="BBE1" s="475"/>
      <c r="BBF1" s="475"/>
      <c r="BBG1" s="475"/>
      <c r="BBH1" s="475"/>
      <c r="BBI1" s="475"/>
      <c r="BBJ1" s="475"/>
      <c r="BBK1" s="475"/>
      <c r="BBL1" s="475"/>
      <c r="BBM1" s="475"/>
      <c r="BBN1" s="475"/>
      <c r="BBO1" s="475"/>
      <c r="BBP1" s="475"/>
      <c r="BBQ1" s="475"/>
      <c r="BBR1" s="475"/>
      <c r="BBS1" s="475"/>
      <c r="BBT1" s="475"/>
      <c r="BBU1" s="475"/>
      <c r="BBV1" s="475"/>
      <c r="BBW1" s="475"/>
      <c r="BBX1" s="475"/>
      <c r="BBY1" s="475"/>
      <c r="BBZ1" s="475"/>
      <c r="BCA1" s="475"/>
      <c r="BCB1" s="475"/>
      <c r="BCC1" s="475"/>
      <c r="BCD1" s="475"/>
      <c r="BCE1" s="475"/>
      <c r="BCF1" s="475"/>
      <c r="BCG1" s="475"/>
      <c r="BCH1" s="475"/>
      <c r="BCI1" s="475"/>
      <c r="BCJ1" s="475"/>
      <c r="BCK1" s="475"/>
      <c r="BCL1" s="475"/>
      <c r="BCM1" s="475"/>
      <c r="BCN1" s="475"/>
      <c r="BCO1" s="475"/>
      <c r="BCP1" s="475"/>
      <c r="BCQ1" s="475"/>
      <c r="BCR1" s="475"/>
      <c r="BCS1" s="475"/>
      <c r="BCT1" s="475"/>
      <c r="BCU1" s="475"/>
      <c r="BCV1" s="475"/>
      <c r="BCW1" s="475"/>
      <c r="BCX1" s="475"/>
      <c r="BCY1" s="475"/>
      <c r="BCZ1" s="475"/>
      <c r="BDA1" s="475"/>
      <c r="BDB1" s="475"/>
      <c r="BDC1" s="475"/>
      <c r="BDD1" s="475"/>
      <c r="BDE1" s="475"/>
      <c r="BDF1" s="475"/>
      <c r="BDG1" s="475"/>
      <c r="BDH1" s="475"/>
      <c r="BDI1" s="475"/>
      <c r="BDJ1" s="475"/>
      <c r="BDK1" s="475"/>
      <c r="BDL1" s="475"/>
      <c r="BDM1" s="475"/>
      <c r="BDN1" s="475"/>
      <c r="BDO1" s="475"/>
      <c r="BDP1" s="475"/>
      <c r="BDQ1" s="475"/>
      <c r="BDR1" s="475"/>
      <c r="BDS1" s="475"/>
      <c r="BDT1" s="475"/>
      <c r="BDU1" s="475"/>
      <c r="BDV1" s="475"/>
      <c r="BDW1" s="475"/>
      <c r="BDX1" s="475"/>
      <c r="BDY1" s="475"/>
      <c r="BDZ1" s="475"/>
      <c r="BEA1" s="475"/>
      <c r="BEB1" s="475"/>
      <c r="BEC1" s="475"/>
      <c r="BED1" s="475"/>
      <c r="BEE1" s="475"/>
      <c r="BEF1" s="475"/>
      <c r="BEG1" s="475"/>
      <c r="BEH1" s="475"/>
      <c r="BEI1" s="475"/>
      <c r="BEJ1" s="475"/>
      <c r="BEK1" s="475"/>
      <c r="BEL1" s="475"/>
      <c r="BEM1" s="475"/>
      <c r="BEN1" s="475"/>
      <c r="BEO1" s="475"/>
      <c r="BEP1" s="475"/>
      <c r="BEQ1" s="475"/>
      <c r="BER1" s="475"/>
      <c r="BES1" s="475"/>
      <c r="BET1" s="475"/>
      <c r="BEU1" s="475"/>
      <c r="BEV1" s="475"/>
      <c r="BEW1" s="475"/>
      <c r="BEX1" s="475"/>
      <c r="BEY1" s="475"/>
      <c r="BEZ1" s="475"/>
      <c r="BFA1" s="475"/>
      <c r="BFB1" s="475"/>
      <c r="BFC1" s="475"/>
      <c r="BFD1" s="475"/>
      <c r="BFE1" s="475"/>
      <c r="BFF1" s="475"/>
      <c r="BFG1" s="475"/>
      <c r="BFH1" s="475"/>
      <c r="BFI1" s="475"/>
      <c r="BFJ1" s="475"/>
      <c r="BFK1" s="475"/>
      <c r="BFL1" s="475"/>
      <c r="BFM1" s="475"/>
      <c r="BFN1" s="475"/>
      <c r="BFO1" s="475"/>
      <c r="BFP1" s="475"/>
      <c r="BFQ1" s="475"/>
      <c r="BFR1" s="475"/>
      <c r="BFS1" s="475"/>
      <c r="BFT1" s="475"/>
      <c r="BFU1" s="475"/>
      <c r="BFV1" s="475"/>
      <c r="BFW1" s="475"/>
      <c r="BFX1" s="475"/>
      <c r="BFY1" s="475"/>
      <c r="BFZ1" s="475"/>
      <c r="BGA1" s="475"/>
      <c r="BGB1" s="475"/>
      <c r="BGC1" s="475"/>
      <c r="BGD1" s="475"/>
      <c r="BGE1" s="475"/>
      <c r="BGF1" s="475"/>
      <c r="BGG1" s="475"/>
      <c r="BGH1" s="475"/>
      <c r="BGI1" s="475"/>
      <c r="BGJ1" s="475"/>
      <c r="BGK1" s="475"/>
      <c r="BGL1" s="475"/>
      <c r="BGM1" s="475"/>
      <c r="BGN1" s="475"/>
      <c r="BGO1" s="475"/>
      <c r="BGP1" s="475"/>
      <c r="BGQ1" s="475"/>
      <c r="BGR1" s="475"/>
      <c r="BGS1" s="475"/>
      <c r="BGT1" s="475"/>
      <c r="BGU1" s="475"/>
      <c r="BGV1" s="475"/>
      <c r="BGW1" s="475"/>
      <c r="BGX1" s="475"/>
      <c r="BGY1" s="475"/>
      <c r="BGZ1" s="475"/>
      <c r="BHA1" s="475"/>
      <c r="BHB1" s="475"/>
      <c r="BHC1" s="475"/>
      <c r="BHD1" s="475"/>
      <c r="BHE1" s="475"/>
      <c r="BHF1" s="475"/>
      <c r="BHG1" s="475"/>
      <c r="BHH1" s="475"/>
      <c r="BHI1" s="475"/>
      <c r="BHJ1" s="475"/>
      <c r="BHK1" s="475"/>
      <c r="BHL1" s="475"/>
      <c r="BHM1" s="475"/>
      <c r="BHN1" s="475"/>
      <c r="BHO1" s="475"/>
      <c r="BHP1" s="475"/>
      <c r="BHQ1" s="475"/>
      <c r="BHR1" s="475"/>
      <c r="BHS1" s="475"/>
      <c r="BHT1" s="475"/>
      <c r="BHU1" s="475"/>
      <c r="BHV1" s="475"/>
      <c r="BHW1" s="475"/>
      <c r="BHX1" s="475"/>
      <c r="BHY1" s="475"/>
      <c r="BHZ1" s="475"/>
      <c r="BIA1" s="475"/>
      <c r="BIB1" s="475"/>
      <c r="BIC1" s="475"/>
      <c r="BID1" s="475"/>
      <c r="BIE1" s="475"/>
      <c r="BIF1" s="475"/>
      <c r="BIG1" s="475"/>
      <c r="BIH1" s="475"/>
      <c r="BII1" s="475"/>
      <c r="BIJ1" s="475"/>
      <c r="BIK1" s="475"/>
      <c r="BIL1" s="475"/>
      <c r="BIM1" s="475"/>
      <c r="BIN1" s="475"/>
      <c r="BIO1" s="475"/>
      <c r="BIP1" s="475"/>
      <c r="BIQ1" s="475"/>
      <c r="BIR1" s="475"/>
      <c r="BIS1" s="475"/>
      <c r="BIT1" s="475"/>
      <c r="BIU1" s="475"/>
      <c r="BIV1" s="475"/>
      <c r="BIW1" s="475"/>
      <c r="BIX1" s="475"/>
      <c r="BIY1" s="475"/>
      <c r="BIZ1" s="475"/>
      <c r="BJA1" s="475"/>
      <c r="BJB1" s="475"/>
      <c r="BJC1" s="475"/>
      <c r="BJD1" s="475"/>
      <c r="BJE1" s="475"/>
      <c r="BJF1" s="475"/>
      <c r="BJG1" s="475"/>
      <c r="BJH1" s="475"/>
      <c r="BJI1" s="475"/>
      <c r="BJJ1" s="475"/>
      <c r="BJK1" s="475"/>
      <c r="BJL1" s="475"/>
      <c r="BJM1" s="475"/>
      <c r="BJN1" s="475"/>
      <c r="BJO1" s="475"/>
      <c r="BJP1" s="475"/>
      <c r="BJQ1" s="475"/>
      <c r="BJR1" s="475"/>
      <c r="BJS1" s="475"/>
      <c r="BJT1" s="475"/>
      <c r="BJU1" s="475"/>
      <c r="BJV1" s="475"/>
      <c r="BJW1" s="475"/>
      <c r="BJX1" s="475"/>
      <c r="BJY1" s="475"/>
      <c r="BJZ1" s="475"/>
      <c r="BKA1" s="475"/>
      <c r="BKB1" s="475"/>
      <c r="BKC1" s="475"/>
      <c r="BKD1" s="475"/>
      <c r="BKE1" s="475"/>
      <c r="BKF1" s="475"/>
      <c r="BKG1" s="475"/>
      <c r="BKH1" s="475"/>
      <c r="BKI1" s="475"/>
      <c r="BKJ1" s="475"/>
      <c r="BKK1" s="475"/>
      <c r="BKL1" s="475"/>
      <c r="BKM1" s="475"/>
      <c r="BKN1" s="475"/>
      <c r="BKO1" s="475"/>
      <c r="BKP1" s="475"/>
      <c r="BKQ1" s="475"/>
      <c r="BKR1" s="475"/>
      <c r="BKS1" s="475"/>
      <c r="BKT1" s="475"/>
      <c r="BKU1" s="475"/>
      <c r="BKV1" s="475"/>
      <c r="BKW1" s="475"/>
      <c r="BKX1" s="475"/>
      <c r="BKY1" s="475"/>
      <c r="BKZ1" s="475"/>
      <c r="BLA1" s="475"/>
      <c r="BLB1" s="475"/>
      <c r="BLC1" s="475"/>
      <c r="BLD1" s="475"/>
      <c r="BLE1" s="475"/>
      <c r="BLF1" s="475"/>
      <c r="BLG1" s="475"/>
      <c r="BLH1" s="475"/>
      <c r="BLI1" s="475"/>
      <c r="BLJ1" s="475"/>
      <c r="BLK1" s="475"/>
      <c r="BLL1" s="475"/>
      <c r="BLM1" s="475"/>
      <c r="BLN1" s="475"/>
      <c r="BLO1" s="475"/>
      <c r="BLP1" s="475"/>
      <c r="BLQ1" s="475"/>
      <c r="BLR1" s="475"/>
      <c r="BLS1" s="475"/>
      <c r="BLT1" s="475"/>
      <c r="BLU1" s="475"/>
      <c r="BLV1" s="475"/>
      <c r="BLW1" s="475"/>
      <c r="BLX1" s="475"/>
      <c r="BLY1" s="475"/>
      <c r="BLZ1" s="475"/>
      <c r="BMA1" s="475"/>
      <c r="BMB1" s="475"/>
      <c r="BMC1" s="475"/>
      <c r="BMD1" s="475"/>
      <c r="BME1" s="475"/>
      <c r="BMF1" s="475"/>
      <c r="BMG1" s="475"/>
      <c r="BMH1" s="475"/>
      <c r="BMI1" s="475"/>
      <c r="BMJ1" s="475"/>
      <c r="BMK1" s="475"/>
      <c r="BML1" s="475"/>
      <c r="BMM1" s="475"/>
      <c r="BMN1" s="475"/>
      <c r="BMO1" s="475"/>
      <c r="BMP1" s="475"/>
      <c r="BMQ1" s="475"/>
      <c r="BMR1" s="475"/>
      <c r="BMS1" s="475"/>
      <c r="BMT1" s="475"/>
      <c r="BMU1" s="475"/>
      <c r="BMV1" s="475"/>
      <c r="BMW1" s="475"/>
      <c r="BMX1" s="475"/>
      <c r="BMY1" s="475"/>
      <c r="BMZ1" s="475"/>
      <c r="BNA1" s="475"/>
      <c r="BNB1" s="475"/>
      <c r="BNC1" s="475"/>
      <c r="BND1" s="475"/>
      <c r="BNE1" s="475"/>
      <c r="BNF1" s="475"/>
      <c r="BNG1" s="475"/>
      <c r="BNH1" s="475"/>
      <c r="BNI1" s="475"/>
      <c r="BNJ1" s="475"/>
      <c r="BNK1" s="475"/>
      <c r="BNL1" s="475"/>
      <c r="BNM1" s="475"/>
      <c r="BNN1" s="475"/>
      <c r="BNO1" s="475"/>
      <c r="BNP1" s="475"/>
      <c r="BNQ1" s="475"/>
      <c r="BNR1" s="475"/>
      <c r="BNS1" s="475"/>
      <c r="BNT1" s="475"/>
      <c r="BNU1" s="475"/>
      <c r="BNV1" s="475"/>
      <c r="BNW1" s="475"/>
      <c r="BNX1" s="475"/>
      <c r="BNY1" s="475"/>
      <c r="BNZ1" s="475"/>
      <c r="BOA1" s="475"/>
      <c r="BOB1" s="475"/>
      <c r="BOC1" s="475"/>
      <c r="BOD1" s="475"/>
      <c r="BOE1" s="475"/>
      <c r="BOF1" s="475"/>
      <c r="BOG1" s="475"/>
      <c r="BOH1" s="475"/>
      <c r="BOI1" s="475"/>
      <c r="BOJ1" s="475"/>
      <c r="BOK1" s="475"/>
      <c r="BOL1" s="475"/>
      <c r="BOM1" s="475"/>
      <c r="BON1" s="475"/>
      <c r="BOO1" s="475"/>
      <c r="BOP1" s="475"/>
      <c r="BOQ1" s="475"/>
      <c r="BOR1" s="475"/>
      <c r="BOS1" s="475"/>
      <c r="BOT1" s="475"/>
      <c r="BOU1" s="475"/>
      <c r="BOV1" s="475"/>
      <c r="BOW1" s="475"/>
      <c r="BOX1" s="475"/>
      <c r="BOY1" s="475"/>
      <c r="BOZ1" s="475"/>
      <c r="BPA1" s="475"/>
      <c r="BPB1" s="475"/>
      <c r="BPC1" s="475"/>
      <c r="BPD1" s="475"/>
      <c r="BPE1" s="475"/>
      <c r="BPF1" s="475"/>
      <c r="BPG1" s="475"/>
      <c r="BPH1" s="475"/>
      <c r="BPI1" s="475"/>
      <c r="BPJ1" s="475"/>
      <c r="BPK1" s="475"/>
      <c r="BPL1" s="475"/>
      <c r="BPM1" s="475"/>
      <c r="BPN1" s="475"/>
      <c r="BPO1" s="475"/>
      <c r="BPP1" s="475"/>
      <c r="BPQ1" s="475"/>
      <c r="BPR1" s="475"/>
      <c r="BPS1" s="475"/>
      <c r="BPT1" s="475"/>
      <c r="BPU1" s="475"/>
      <c r="BPV1" s="475"/>
      <c r="BPW1" s="475"/>
      <c r="BPX1" s="475"/>
      <c r="BPY1" s="475"/>
      <c r="BPZ1" s="475"/>
      <c r="BQA1" s="475"/>
      <c r="BQB1" s="475"/>
      <c r="BQC1" s="475"/>
      <c r="BQD1" s="475"/>
      <c r="BQE1" s="475"/>
      <c r="BQF1" s="475"/>
      <c r="BQG1" s="475"/>
      <c r="BQH1" s="475"/>
      <c r="BQI1" s="475"/>
      <c r="BQJ1" s="475"/>
      <c r="BQK1" s="475"/>
      <c r="BQL1" s="475"/>
      <c r="BQM1" s="475"/>
      <c r="BQN1" s="475"/>
      <c r="BQO1" s="475"/>
      <c r="BQP1" s="475"/>
      <c r="BQQ1" s="475"/>
      <c r="BQR1" s="475"/>
      <c r="BQS1" s="475"/>
      <c r="BQT1" s="475"/>
      <c r="BQU1" s="475"/>
      <c r="BQV1" s="475"/>
      <c r="BQW1" s="475"/>
      <c r="BQX1" s="475"/>
      <c r="BQY1" s="475"/>
      <c r="BQZ1" s="475"/>
      <c r="BRA1" s="475"/>
      <c r="BRB1" s="475"/>
      <c r="BRC1" s="475"/>
      <c r="BRD1" s="475"/>
      <c r="BRE1" s="475"/>
      <c r="BRF1" s="475"/>
      <c r="BRG1" s="475"/>
      <c r="BRH1" s="475"/>
      <c r="BRI1" s="475"/>
      <c r="BRJ1" s="475"/>
      <c r="BRK1" s="475"/>
      <c r="BRL1" s="475"/>
      <c r="BRM1" s="475"/>
      <c r="BRN1" s="475"/>
      <c r="BRO1" s="475"/>
      <c r="BRP1" s="475"/>
      <c r="BRQ1" s="475"/>
      <c r="BRR1" s="475"/>
      <c r="BRS1" s="475"/>
      <c r="BRT1" s="475"/>
      <c r="BRU1" s="475"/>
      <c r="BRV1" s="475"/>
      <c r="BRW1" s="475"/>
      <c r="BRX1" s="475"/>
      <c r="BRY1" s="475"/>
      <c r="BRZ1" s="475"/>
      <c r="BSA1" s="475"/>
      <c r="BSB1" s="475"/>
      <c r="BSC1" s="475"/>
      <c r="BSD1" s="475"/>
      <c r="BSE1" s="475"/>
      <c r="BSF1" s="475"/>
      <c r="BSG1" s="475"/>
      <c r="BSH1" s="475"/>
      <c r="BSI1" s="475"/>
      <c r="BSJ1" s="475"/>
      <c r="BSK1" s="475"/>
      <c r="BSL1" s="475"/>
      <c r="BSM1" s="475"/>
      <c r="BSN1" s="475"/>
      <c r="BSO1" s="475"/>
      <c r="BSP1" s="475"/>
      <c r="BSQ1" s="475"/>
      <c r="BSR1" s="475"/>
      <c r="BSS1" s="475"/>
      <c r="BST1" s="475"/>
      <c r="BSU1" s="475"/>
      <c r="BSV1" s="475"/>
      <c r="BSW1" s="475"/>
      <c r="BSX1" s="475"/>
      <c r="BSY1" s="475"/>
      <c r="BSZ1" s="475"/>
      <c r="BTA1" s="475"/>
      <c r="BTB1" s="475"/>
      <c r="BTC1" s="475"/>
      <c r="BTD1" s="475"/>
      <c r="BTE1" s="475"/>
      <c r="BTF1" s="475"/>
      <c r="BTG1" s="475"/>
      <c r="BTH1" s="475"/>
      <c r="BTI1" s="475"/>
      <c r="BTJ1" s="475"/>
      <c r="BTK1" s="475"/>
      <c r="BTL1" s="475"/>
      <c r="BTM1" s="475"/>
      <c r="BTN1" s="475"/>
      <c r="BTO1" s="475"/>
      <c r="BTP1" s="475"/>
      <c r="BTQ1" s="475"/>
      <c r="BTR1" s="475"/>
      <c r="BTS1" s="475"/>
      <c r="BTT1" s="475"/>
      <c r="BTU1" s="475"/>
      <c r="BTV1" s="475"/>
      <c r="BTW1" s="475"/>
      <c r="BTX1" s="475"/>
      <c r="BTY1" s="475"/>
      <c r="BTZ1" s="475"/>
      <c r="BUA1" s="475"/>
      <c r="BUB1" s="475"/>
      <c r="BUC1" s="475"/>
      <c r="BUD1" s="475"/>
      <c r="BUE1" s="475"/>
      <c r="BUF1" s="475"/>
      <c r="BUG1" s="475"/>
      <c r="BUH1" s="475"/>
      <c r="BUI1" s="475"/>
      <c r="BUJ1" s="475"/>
      <c r="BUK1" s="475"/>
      <c r="BUL1" s="475"/>
      <c r="BUM1" s="475"/>
      <c r="BUN1" s="475"/>
      <c r="BUO1" s="475"/>
      <c r="BUP1" s="475"/>
      <c r="BUQ1" s="475"/>
      <c r="BUR1" s="475"/>
      <c r="BUS1" s="475"/>
      <c r="BUT1" s="475"/>
      <c r="BUU1" s="475"/>
      <c r="BUV1" s="475"/>
      <c r="BUW1" s="475"/>
      <c r="BUX1" s="475"/>
      <c r="BUY1" s="475"/>
      <c r="BUZ1" s="475"/>
      <c r="BVA1" s="475"/>
      <c r="BVB1" s="475"/>
      <c r="BVC1" s="475"/>
      <c r="BVD1" s="475"/>
      <c r="BVE1" s="475"/>
      <c r="BVF1" s="475"/>
      <c r="BVG1" s="475"/>
      <c r="BVH1" s="475"/>
      <c r="BVI1" s="475"/>
      <c r="BVJ1" s="475"/>
      <c r="BVK1" s="475"/>
      <c r="BVL1" s="475"/>
      <c r="BVM1" s="475"/>
      <c r="BVN1" s="475"/>
      <c r="BVO1" s="475"/>
      <c r="BVP1" s="475"/>
      <c r="BVQ1" s="475"/>
      <c r="BVR1" s="475"/>
      <c r="BVS1" s="475"/>
      <c r="BVT1" s="475"/>
      <c r="BVU1" s="475"/>
      <c r="BVV1" s="475"/>
      <c r="BVW1" s="475"/>
      <c r="BVX1" s="475"/>
      <c r="BVY1" s="475"/>
      <c r="BVZ1" s="475"/>
      <c r="BWA1" s="475"/>
      <c r="BWB1" s="475"/>
      <c r="BWC1" s="475"/>
      <c r="BWD1" s="475"/>
      <c r="BWE1" s="475"/>
      <c r="BWF1" s="475"/>
      <c r="BWG1" s="475"/>
      <c r="BWH1" s="475"/>
      <c r="BWI1" s="475"/>
      <c r="BWJ1" s="475"/>
      <c r="BWK1" s="475"/>
      <c r="BWL1" s="475"/>
      <c r="BWM1" s="475"/>
      <c r="BWN1" s="475"/>
      <c r="BWO1" s="475"/>
      <c r="BWP1" s="475"/>
      <c r="BWQ1" s="475"/>
      <c r="BWR1" s="475"/>
      <c r="BWS1" s="475"/>
      <c r="BWT1" s="475"/>
      <c r="BWU1" s="475"/>
      <c r="BWV1" s="475"/>
      <c r="BWW1" s="475"/>
      <c r="BWX1" s="475"/>
      <c r="BWY1" s="475"/>
      <c r="BWZ1" s="475"/>
      <c r="BXA1" s="475"/>
      <c r="BXB1" s="475"/>
      <c r="BXC1" s="475"/>
      <c r="BXD1" s="475"/>
      <c r="BXE1" s="475"/>
      <c r="BXF1" s="475"/>
      <c r="BXG1" s="475"/>
      <c r="BXH1" s="475"/>
      <c r="BXI1" s="475"/>
      <c r="BXJ1" s="475"/>
      <c r="BXK1" s="475"/>
      <c r="BXL1" s="475"/>
      <c r="BXM1" s="475"/>
      <c r="BXN1" s="475"/>
      <c r="BXO1" s="475"/>
      <c r="BXP1" s="475"/>
      <c r="BXQ1" s="475"/>
      <c r="BXR1" s="475"/>
      <c r="BXS1" s="475"/>
      <c r="BXT1" s="475"/>
      <c r="BXU1" s="475"/>
      <c r="BXV1" s="475"/>
      <c r="BXW1" s="475"/>
      <c r="BXX1" s="475"/>
      <c r="BXY1" s="475"/>
      <c r="BXZ1" s="475"/>
      <c r="BYA1" s="475"/>
      <c r="BYB1" s="475"/>
      <c r="BYC1" s="475"/>
      <c r="BYD1" s="475"/>
      <c r="BYE1" s="475"/>
      <c r="BYF1" s="475"/>
      <c r="BYG1" s="475"/>
      <c r="BYH1" s="475"/>
      <c r="BYI1" s="475"/>
      <c r="BYJ1" s="475"/>
      <c r="BYK1" s="475"/>
      <c r="BYL1" s="475"/>
      <c r="BYM1" s="475"/>
      <c r="BYN1" s="475"/>
      <c r="BYO1" s="475"/>
      <c r="BYP1" s="475"/>
      <c r="BYQ1" s="475"/>
      <c r="BYR1" s="475"/>
      <c r="BYS1" s="475"/>
      <c r="BYT1" s="475"/>
      <c r="BYU1" s="475"/>
      <c r="BYV1" s="475"/>
      <c r="BYW1" s="475"/>
      <c r="BYX1" s="475"/>
      <c r="BYY1" s="475"/>
      <c r="BYZ1" s="475"/>
      <c r="BZA1" s="475"/>
      <c r="BZB1" s="475"/>
      <c r="BZC1" s="475"/>
      <c r="BZD1" s="475"/>
      <c r="BZE1" s="475"/>
      <c r="BZF1" s="475"/>
      <c r="BZG1" s="475"/>
      <c r="BZH1" s="475"/>
      <c r="BZI1" s="475"/>
      <c r="BZJ1" s="475"/>
      <c r="BZK1" s="475"/>
      <c r="BZL1" s="475"/>
      <c r="BZM1" s="475"/>
      <c r="BZN1" s="475"/>
      <c r="BZO1" s="475"/>
      <c r="BZP1" s="475"/>
      <c r="BZQ1" s="475"/>
      <c r="BZR1" s="475"/>
      <c r="BZS1" s="475"/>
      <c r="BZT1" s="475"/>
      <c r="BZU1" s="475"/>
      <c r="BZV1" s="475"/>
      <c r="BZW1" s="475"/>
      <c r="BZX1" s="475"/>
      <c r="BZY1" s="475"/>
      <c r="BZZ1" s="475"/>
      <c r="CAA1" s="475"/>
      <c r="CAB1" s="475"/>
      <c r="CAC1" s="475"/>
      <c r="CAD1" s="475"/>
      <c r="CAE1" s="475"/>
      <c r="CAF1" s="475"/>
      <c r="CAG1" s="475"/>
      <c r="CAH1" s="475"/>
      <c r="CAI1" s="475"/>
      <c r="CAJ1" s="475"/>
      <c r="CAK1" s="475"/>
      <c r="CAL1" s="475"/>
      <c r="CAM1" s="475"/>
      <c r="CAN1" s="475"/>
      <c r="CAO1" s="475"/>
      <c r="CAP1" s="475"/>
      <c r="CAQ1" s="475"/>
      <c r="CAR1" s="475"/>
      <c r="CAS1" s="475"/>
      <c r="CAT1" s="475"/>
      <c r="CAU1" s="475"/>
      <c r="CAV1" s="475"/>
      <c r="CAW1" s="475"/>
      <c r="CAX1" s="475"/>
      <c r="CAY1" s="475"/>
      <c r="CAZ1" s="475"/>
      <c r="CBA1" s="475"/>
      <c r="CBB1" s="475"/>
      <c r="CBC1" s="475"/>
      <c r="CBD1" s="475"/>
      <c r="CBE1" s="475"/>
      <c r="CBF1" s="475"/>
      <c r="CBG1" s="475"/>
      <c r="CBH1" s="475"/>
      <c r="CBI1" s="475"/>
      <c r="CBJ1" s="475"/>
      <c r="CBK1" s="475"/>
      <c r="CBL1" s="475"/>
      <c r="CBM1" s="475"/>
      <c r="CBN1" s="475"/>
      <c r="CBO1" s="475"/>
      <c r="CBP1" s="475"/>
      <c r="CBQ1" s="475"/>
      <c r="CBR1" s="475"/>
      <c r="CBS1" s="475"/>
      <c r="CBT1" s="475"/>
      <c r="CBU1" s="475"/>
      <c r="CBV1" s="475"/>
      <c r="CBW1" s="475"/>
      <c r="CBX1" s="475"/>
      <c r="CBY1" s="475"/>
      <c r="CBZ1" s="475"/>
      <c r="CCA1" s="475"/>
      <c r="CCB1" s="475"/>
      <c r="CCC1" s="475"/>
      <c r="CCD1" s="475"/>
      <c r="CCE1" s="475"/>
      <c r="CCF1" s="475"/>
      <c r="CCG1" s="475"/>
      <c r="CCH1" s="475"/>
      <c r="CCI1" s="475"/>
      <c r="CCJ1" s="475"/>
      <c r="CCK1" s="475"/>
      <c r="CCL1" s="475"/>
      <c r="CCM1" s="475"/>
      <c r="CCN1" s="475"/>
      <c r="CCO1" s="475"/>
      <c r="CCP1" s="475"/>
      <c r="CCQ1" s="475"/>
      <c r="CCR1" s="475"/>
      <c r="CCS1" s="475"/>
      <c r="CCT1" s="475"/>
      <c r="CCU1" s="475"/>
      <c r="CCV1" s="475"/>
      <c r="CCW1" s="475"/>
      <c r="CCX1" s="475"/>
      <c r="CCY1" s="475"/>
      <c r="CCZ1" s="475"/>
      <c r="CDA1" s="475"/>
      <c r="CDB1" s="475"/>
      <c r="CDC1" s="475"/>
      <c r="CDD1" s="475"/>
      <c r="CDE1" s="475"/>
      <c r="CDF1" s="475"/>
      <c r="CDG1" s="475"/>
      <c r="CDH1" s="475"/>
      <c r="CDI1" s="475"/>
      <c r="CDJ1" s="475"/>
      <c r="CDK1" s="475"/>
      <c r="CDL1" s="475"/>
      <c r="CDM1" s="475"/>
      <c r="CDN1" s="475"/>
      <c r="CDO1" s="475"/>
      <c r="CDP1" s="475"/>
      <c r="CDQ1" s="475"/>
      <c r="CDR1" s="475"/>
      <c r="CDS1" s="475"/>
      <c r="CDT1" s="475"/>
      <c r="CDU1" s="475"/>
      <c r="CDV1" s="475"/>
      <c r="CDW1" s="475"/>
      <c r="CDX1" s="475"/>
      <c r="CDY1" s="475"/>
      <c r="CDZ1" s="475"/>
      <c r="CEA1" s="475"/>
      <c r="CEB1" s="475"/>
      <c r="CEC1" s="475"/>
      <c r="CED1" s="475"/>
      <c r="CEE1" s="475"/>
      <c r="CEF1" s="475"/>
      <c r="CEG1" s="475"/>
      <c r="CEH1" s="475"/>
      <c r="CEI1" s="475"/>
      <c r="CEJ1" s="475"/>
      <c r="CEK1" s="475"/>
      <c r="CEL1" s="475"/>
      <c r="CEM1" s="475"/>
      <c r="CEN1" s="475"/>
      <c r="CEO1" s="475"/>
      <c r="CEP1" s="475"/>
      <c r="CEQ1" s="475"/>
      <c r="CER1" s="475"/>
      <c r="CES1" s="475"/>
      <c r="CET1" s="475"/>
      <c r="CEU1" s="475"/>
      <c r="CEV1" s="475"/>
      <c r="CEW1" s="475"/>
      <c r="CEX1" s="475"/>
      <c r="CEY1" s="475"/>
      <c r="CEZ1" s="475"/>
      <c r="CFA1" s="475"/>
      <c r="CFB1" s="475"/>
      <c r="CFC1" s="475"/>
      <c r="CFD1" s="475"/>
      <c r="CFE1" s="475"/>
      <c r="CFF1" s="475"/>
      <c r="CFG1" s="475"/>
      <c r="CFH1" s="475"/>
      <c r="CFI1" s="475"/>
      <c r="CFJ1" s="475"/>
      <c r="CFK1" s="475"/>
      <c r="CFL1" s="475"/>
      <c r="CFM1" s="475"/>
      <c r="CFN1" s="475"/>
      <c r="CFO1" s="475"/>
      <c r="CFP1" s="475"/>
      <c r="CFQ1" s="475"/>
      <c r="CFR1" s="475"/>
      <c r="CFS1" s="475"/>
      <c r="CFT1" s="475"/>
      <c r="CFU1" s="475"/>
      <c r="CFV1" s="475"/>
      <c r="CFW1" s="475"/>
      <c r="CFX1" s="475"/>
      <c r="CFY1" s="475"/>
      <c r="CFZ1" s="475"/>
      <c r="CGA1" s="475"/>
      <c r="CGB1" s="475"/>
      <c r="CGC1" s="475"/>
      <c r="CGD1" s="475"/>
      <c r="CGE1" s="475"/>
      <c r="CGF1" s="475"/>
      <c r="CGG1" s="475"/>
      <c r="CGH1" s="475"/>
      <c r="CGI1" s="475"/>
      <c r="CGJ1" s="475"/>
      <c r="CGK1" s="475"/>
      <c r="CGL1" s="475"/>
      <c r="CGM1" s="475"/>
      <c r="CGN1" s="475"/>
      <c r="CGO1" s="475"/>
      <c r="CGP1" s="475"/>
      <c r="CGQ1" s="475"/>
      <c r="CGR1" s="475"/>
      <c r="CGS1" s="475"/>
      <c r="CGT1" s="475"/>
      <c r="CGU1" s="475"/>
      <c r="CGV1" s="475"/>
      <c r="CGW1" s="475"/>
      <c r="CGX1" s="475"/>
      <c r="CGY1" s="475"/>
      <c r="CGZ1" s="475"/>
      <c r="CHA1" s="475"/>
      <c r="CHB1" s="475"/>
      <c r="CHC1" s="475"/>
      <c r="CHD1" s="475"/>
      <c r="CHE1" s="475"/>
      <c r="CHF1" s="475"/>
      <c r="CHG1" s="475"/>
      <c r="CHH1" s="475"/>
      <c r="CHI1" s="475"/>
      <c r="CHJ1" s="475"/>
      <c r="CHK1" s="475"/>
      <c r="CHL1" s="475"/>
      <c r="CHM1" s="475"/>
      <c r="CHN1" s="475"/>
      <c r="CHO1" s="475"/>
      <c r="CHP1" s="475"/>
      <c r="CHQ1" s="475"/>
      <c r="CHR1" s="475"/>
      <c r="CHS1" s="475"/>
      <c r="CHT1" s="475"/>
      <c r="CHU1" s="475"/>
      <c r="CHV1" s="475"/>
      <c r="CHW1" s="475"/>
      <c r="CHX1" s="475"/>
      <c r="CHY1" s="475"/>
      <c r="CHZ1" s="475"/>
      <c r="CIA1" s="475"/>
      <c r="CIB1" s="475"/>
      <c r="CIC1" s="475"/>
      <c r="CID1" s="475"/>
      <c r="CIE1" s="475"/>
      <c r="CIF1" s="475"/>
      <c r="CIG1" s="475"/>
      <c r="CIH1" s="475"/>
      <c r="CII1" s="475"/>
      <c r="CIJ1" s="475"/>
      <c r="CIK1" s="475"/>
      <c r="CIL1" s="475"/>
      <c r="CIM1" s="475"/>
      <c r="CIN1" s="475"/>
      <c r="CIO1" s="475"/>
      <c r="CIP1" s="475"/>
      <c r="CIQ1" s="475"/>
      <c r="CIR1" s="475"/>
      <c r="CIS1" s="475"/>
      <c r="CIT1" s="475"/>
      <c r="CIU1" s="475"/>
      <c r="CIV1" s="475"/>
      <c r="CIW1" s="475"/>
      <c r="CIX1" s="475"/>
      <c r="CIY1" s="475"/>
      <c r="CIZ1" s="475"/>
      <c r="CJA1" s="475"/>
      <c r="CJB1" s="475"/>
      <c r="CJC1" s="475"/>
      <c r="CJD1" s="475"/>
      <c r="CJE1" s="475"/>
      <c r="CJF1" s="475"/>
      <c r="CJG1" s="475"/>
      <c r="CJH1" s="475"/>
      <c r="CJI1" s="475"/>
      <c r="CJJ1" s="475"/>
      <c r="CJK1" s="475"/>
      <c r="CJL1" s="475"/>
      <c r="CJM1" s="475"/>
      <c r="CJN1" s="475"/>
      <c r="CJO1" s="475"/>
      <c r="CJP1" s="475"/>
      <c r="CJQ1" s="475"/>
      <c r="CJR1" s="475"/>
      <c r="CJS1" s="475"/>
      <c r="CJT1" s="475"/>
      <c r="CJU1" s="475"/>
      <c r="CJV1" s="475"/>
      <c r="CJW1" s="475"/>
      <c r="CJX1" s="475"/>
      <c r="CJY1" s="475"/>
      <c r="CJZ1" s="475"/>
      <c r="CKA1" s="475"/>
      <c r="CKB1" s="475"/>
      <c r="CKC1" s="475"/>
      <c r="CKD1" s="475"/>
      <c r="CKE1" s="475"/>
      <c r="CKF1" s="475"/>
      <c r="CKG1" s="475"/>
      <c r="CKH1" s="475"/>
      <c r="CKI1" s="475"/>
      <c r="CKJ1" s="475"/>
      <c r="CKK1" s="475"/>
      <c r="CKL1" s="475"/>
      <c r="CKM1" s="475"/>
      <c r="CKN1" s="475"/>
      <c r="CKO1" s="475"/>
      <c r="CKP1" s="475"/>
      <c r="CKQ1" s="475"/>
      <c r="CKR1" s="475"/>
      <c r="CKS1" s="475"/>
      <c r="CKT1" s="475"/>
      <c r="CKU1" s="475"/>
      <c r="CKV1" s="475"/>
      <c r="CKW1" s="475"/>
      <c r="CKX1" s="475"/>
      <c r="CKY1" s="475"/>
      <c r="CKZ1" s="475"/>
      <c r="CLA1" s="475"/>
      <c r="CLB1" s="475"/>
      <c r="CLC1" s="475"/>
      <c r="CLD1" s="475"/>
      <c r="CLE1" s="475"/>
      <c r="CLF1" s="475"/>
      <c r="CLG1" s="475"/>
      <c r="CLH1" s="475"/>
      <c r="CLI1" s="475"/>
      <c r="CLJ1" s="475"/>
      <c r="CLK1" s="475"/>
      <c r="CLL1" s="475"/>
      <c r="CLM1" s="475"/>
      <c r="CLN1" s="475"/>
      <c r="CLO1" s="475"/>
      <c r="CLP1" s="475"/>
      <c r="CLQ1" s="475"/>
      <c r="CLR1" s="475"/>
      <c r="CLS1" s="475"/>
      <c r="CLT1" s="475"/>
      <c r="CLU1" s="475"/>
      <c r="CLV1" s="475"/>
      <c r="CLW1" s="475"/>
      <c r="CLX1" s="475"/>
      <c r="CLY1" s="475"/>
      <c r="CLZ1" s="475"/>
      <c r="CMA1" s="475"/>
      <c r="CMB1" s="475"/>
      <c r="CMC1" s="475"/>
      <c r="CMD1" s="475"/>
      <c r="CME1" s="475"/>
      <c r="CMF1" s="475"/>
      <c r="CMG1" s="475"/>
      <c r="CMH1" s="475"/>
      <c r="CMI1" s="475"/>
      <c r="CMJ1" s="475"/>
      <c r="CMK1" s="475"/>
      <c r="CML1" s="475"/>
      <c r="CMM1" s="475"/>
      <c r="CMN1" s="475"/>
      <c r="CMO1" s="475"/>
      <c r="CMP1" s="475"/>
      <c r="CMQ1" s="475"/>
      <c r="CMR1" s="475"/>
      <c r="CMS1" s="475"/>
      <c r="CMT1" s="475"/>
      <c r="CMU1" s="475"/>
      <c r="CMV1" s="475"/>
      <c r="CMW1" s="475"/>
      <c r="CMX1" s="475"/>
      <c r="CMY1" s="475"/>
      <c r="CMZ1" s="475"/>
      <c r="CNA1" s="475"/>
      <c r="CNB1" s="475"/>
      <c r="CNC1" s="475"/>
      <c r="CND1" s="475"/>
      <c r="CNE1" s="475"/>
      <c r="CNF1" s="475"/>
      <c r="CNG1" s="475"/>
      <c r="CNH1" s="475"/>
      <c r="CNI1" s="475"/>
      <c r="CNJ1" s="475"/>
      <c r="CNK1" s="475"/>
      <c r="CNL1" s="475"/>
      <c r="CNM1" s="475"/>
      <c r="CNN1" s="475"/>
      <c r="CNO1" s="475"/>
      <c r="CNP1" s="475"/>
      <c r="CNQ1" s="475"/>
      <c r="CNR1" s="475"/>
      <c r="CNS1" s="475"/>
      <c r="CNT1" s="475"/>
      <c r="CNU1" s="475"/>
      <c r="CNV1" s="475"/>
      <c r="CNW1" s="475"/>
      <c r="CNX1" s="475"/>
      <c r="CNY1" s="475"/>
      <c r="CNZ1" s="475"/>
      <c r="COA1" s="475"/>
      <c r="COB1" s="475"/>
      <c r="COC1" s="475"/>
      <c r="COD1" s="475"/>
      <c r="COE1" s="475"/>
      <c r="COF1" s="475"/>
      <c r="COG1" s="475"/>
      <c r="COH1" s="475"/>
      <c r="COI1" s="475"/>
      <c r="COJ1" s="475"/>
      <c r="COK1" s="475"/>
      <c r="COL1" s="475"/>
      <c r="COM1" s="475"/>
      <c r="CON1" s="475"/>
      <c r="COO1" s="475"/>
      <c r="COP1" s="475"/>
      <c r="COQ1" s="475"/>
      <c r="COR1" s="475"/>
      <c r="COS1" s="475"/>
      <c r="COT1" s="475"/>
      <c r="COU1" s="475"/>
      <c r="COV1" s="475"/>
      <c r="COW1" s="475"/>
      <c r="COX1" s="475"/>
      <c r="COY1" s="475"/>
      <c r="COZ1" s="475"/>
      <c r="CPA1" s="475"/>
      <c r="CPB1" s="475"/>
      <c r="CPC1" s="475"/>
      <c r="CPD1" s="475"/>
      <c r="CPE1" s="475"/>
      <c r="CPF1" s="475"/>
      <c r="CPG1" s="475"/>
      <c r="CPH1" s="475"/>
      <c r="CPI1" s="475"/>
      <c r="CPJ1" s="475"/>
      <c r="CPK1" s="475"/>
      <c r="CPL1" s="475"/>
      <c r="CPM1" s="475"/>
      <c r="CPN1" s="475"/>
      <c r="CPO1" s="475"/>
      <c r="CPP1" s="475"/>
      <c r="CPQ1" s="475"/>
      <c r="CPR1" s="475"/>
      <c r="CPS1" s="475"/>
      <c r="CPT1" s="475"/>
      <c r="CPU1" s="475"/>
      <c r="CPV1" s="475"/>
      <c r="CPW1" s="475"/>
      <c r="CPX1" s="475"/>
      <c r="CPY1" s="475"/>
      <c r="CPZ1" s="475"/>
      <c r="CQA1" s="475"/>
      <c r="CQB1" s="475"/>
      <c r="CQC1" s="475"/>
      <c r="CQD1" s="475"/>
      <c r="CQE1" s="475"/>
      <c r="CQF1" s="475"/>
      <c r="CQG1" s="475"/>
      <c r="CQH1" s="475"/>
      <c r="CQI1" s="475"/>
      <c r="CQJ1" s="475"/>
      <c r="CQK1" s="475"/>
      <c r="CQL1" s="475"/>
      <c r="CQM1" s="475"/>
      <c r="CQN1" s="475"/>
      <c r="CQO1" s="475"/>
      <c r="CQP1" s="475"/>
      <c r="CQQ1" s="475"/>
      <c r="CQR1" s="475"/>
      <c r="CQS1" s="475"/>
      <c r="CQT1" s="475"/>
      <c r="CQU1" s="475"/>
      <c r="CQV1" s="475"/>
      <c r="CQW1" s="475"/>
      <c r="CQX1" s="475"/>
      <c r="CQY1" s="475"/>
      <c r="CQZ1" s="475"/>
      <c r="CRA1" s="475"/>
      <c r="CRB1" s="475"/>
      <c r="CRC1" s="475"/>
      <c r="CRD1" s="475"/>
      <c r="CRE1" s="475"/>
      <c r="CRF1" s="475"/>
      <c r="CRG1" s="475"/>
      <c r="CRH1" s="475"/>
      <c r="CRI1" s="475"/>
      <c r="CRJ1" s="475"/>
      <c r="CRK1" s="475"/>
      <c r="CRL1" s="475"/>
      <c r="CRM1" s="475"/>
      <c r="CRN1" s="475"/>
      <c r="CRO1" s="475"/>
      <c r="CRP1" s="475"/>
      <c r="CRQ1" s="475"/>
      <c r="CRR1" s="475"/>
      <c r="CRS1" s="475"/>
      <c r="CRT1" s="475"/>
      <c r="CRU1" s="475"/>
      <c r="CRV1" s="475"/>
      <c r="CRW1" s="475"/>
      <c r="CRX1" s="475"/>
      <c r="CRY1" s="475"/>
      <c r="CRZ1" s="475"/>
      <c r="CSA1" s="475"/>
      <c r="CSB1" s="475"/>
      <c r="CSC1" s="475"/>
      <c r="CSD1" s="475"/>
      <c r="CSE1" s="475"/>
      <c r="CSF1" s="475"/>
      <c r="CSG1" s="475"/>
      <c r="CSH1" s="475"/>
      <c r="CSI1" s="475"/>
      <c r="CSJ1" s="475"/>
      <c r="CSK1" s="475"/>
      <c r="CSL1" s="475"/>
      <c r="CSM1" s="475"/>
      <c r="CSN1" s="475"/>
      <c r="CSO1" s="475"/>
      <c r="CSP1" s="475"/>
      <c r="CSQ1" s="475"/>
      <c r="CSR1" s="475"/>
      <c r="CSS1" s="475"/>
      <c r="CST1" s="475"/>
      <c r="CSU1" s="475"/>
      <c r="CSV1" s="475"/>
      <c r="CSW1" s="475"/>
      <c r="CSX1" s="475"/>
      <c r="CSY1" s="475"/>
      <c r="CSZ1" s="475"/>
      <c r="CTA1" s="475"/>
      <c r="CTB1" s="475"/>
      <c r="CTC1" s="475"/>
      <c r="CTD1" s="475"/>
      <c r="CTE1" s="475"/>
      <c r="CTF1" s="475"/>
      <c r="CTG1" s="475"/>
      <c r="CTH1" s="475"/>
      <c r="CTI1" s="475"/>
      <c r="CTJ1" s="475"/>
      <c r="CTK1" s="475"/>
      <c r="CTL1" s="475"/>
      <c r="CTM1" s="475"/>
      <c r="CTN1" s="475"/>
      <c r="CTO1" s="475"/>
      <c r="CTP1" s="475"/>
      <c r="CTQ1" s="475"/>
      <c r="CTR1" s="475"/>
      <c r="CTS1" s="475"/>
      <c r="CTT1" s="475"/>
      <c r="CTU1" s="475"/>
      <c r="CTV1" s="475"/>
      <c r="CTW1" s="475"/>
      <c r="CTX1" s="475"/>
      <c r="CTY1" s="475"/>
      <c r="CTZ1" s="475"/>
      <c r="CUA1" s="475"/>
      <c r="CUB1" s="475"/>
      <c r="CUC1" s="475"/>
      <c r="CUD1" s="475"/>
      <c r="CUE1" s="475"/>
      <c r="CUF1" s="475"/>
      <c r="CUG1" s="475"/>
      <c r="CUH1" s="475"/>
      <c r="CUI1" s="475"/>
      <c r="CUJ1" s="475"/>
      <c r="CUK1" s="475"/>
      <c r="CUL1" s="475"/>
      <c r="CUM1" s="475"/>
      <c r="CUN1" s="475"/>
      <c r="CUO1" s="475"/>
      <c r="CUP1" s="475"/>
      <c r="CUQ1" s="475"/>
      <c r="CUR1" s="475"/>
      <c r="CUS1" s="475"/>
      <c r="CUT1" s="475"/>
      <c r="CUU1" s="475"/>
      <c r="CUV1" s="475"/>
      <c r="CUW1" s="475"/>
      <c r="CUX1" s="475"/>
      <c r="CUY1" s="475"/>
      <c r="CUZ1" s="475"/>
      <c r="CVA1" s="475"/>
      <c r="CVB1" s="475"/>
      <c r="CVC1" s="475"/>
      <c r="CVD1" s="475"/>
      <c r="CVE1" s="475"/>
      <c r="CVF1" s="475"/>
      <c r="CVG1" s="475"/>
      <c r="CVH1" s="475"/>
      <c r="CVI1" s="475"/>
      <c r="CVJ1" s="475"/>
      <c r="CVK1" s="475"/>
      <c r="CVL1" s="475"/>
      <c r="CVM1" s="475"/>
      <c r="CVN1" s="475"/>
      <c r="CVO1" s="475"/>
      <c r="CVP1" s="475"/>
      <c r="CVQ1" s="475"/>
      <c r="CVR1" s="475"/>
      <c r="CVS1" s="475"/>
      <c r="CVT1" s="475"/>
      <c r="CVU1" s="475"/>
      <c r="CVV1" s="475"/>
      <c r="CVW1" s="475"/>
      <c r="CVX1" s="475"/>
      <c r="CVY1" s="475"/>
      <c r="CVZ1" s="475"/>
      <c r="CWA1" s="475"/>
      <c r="CWB1" s="475"/>
      <c r="CWC1" s="475"/>
      <c r="CWD1" s="475"/>
      <c r="CWE1" s="475"/>
      <c r="CWF1" s="475"/>
      <c r="CWG1" s="475"/>
      <c r="CWH1" s="475"/>
      <c r="CWI1" s="475"/>
      <c r="CWJ1" s="475"/>
      <c r="CWK1" s="475"/>
      <c r="CWL1" s="475"/>
      <c r="CWM1" s="475"/>
      <c r="CWN1" s="475"/>
      <c r="CWO1" s="475"/>
      <c r="CWP1" s="475"/>
      <c r="CWQ1" s="475"/>
      <c r="CWR1" s="475"/>
      <c r="CWS1" s="475"/>
      <c r="CWT1" s="475"/>
      <c r="CWU1" s="475"/>
      <c r="CWV1" s="475"/>
      <c r="CWW1" s="475"/>
      <c r="CWX1" s="475"/>
      <c r="CWY1" s="475"/>
      <c r="CWZ1" s="475"/>
      <c r="CXA1" s="475"/>
      <c r="CXB1" s="475"/>
      <c r="CXC1" s="475"/>
      <c r="CXD1" s="475"/>
      <c r="CXE1" s="475"/>
      <c r="CXF1" s="475"/>
      <c r="CXG1" s="475"/>
      <c r="CXH1" s="475"/>
      <c r="CXI1" s="475"/>
      <c r="CXJ1" s="475"/>
      <c r="CXK1" s="475"/>
      <c r="CXL1" s="475"/>
      <c r="CXM1" s="475"/>
      <c r="CXN1" s="475"/>
      <c r="CXO1" s="475"/>
      <c r="CXP1" s="475"/>
      <c r="CXQ1" s="475"/>
      <c r="CXR1" s="475"/>
      <c r="CXS1" s="475"/>
      <c r="CXT1" s="475"/>
      <c r="CXU1" s="475"/>
      <c r="CXV1" s="475"/>
      <c r="CXW1" s="475"/>
      <c r="CXX1" s="475"/>
      <c r="CXY1" s="475"/>
      <c r="CXZ1" s="475"/>
      <c r="CYA1" s="475"/>
      <c r="CYB1" s="475"/>
      <c r="CYC1" s="475"/>
      <c r="CYD1" s="475"/>
      <c r="CYE1" s="475"/>
      <c r="CYF1" s="475"/>
      <c r="CYG1" s="475"/>
      <c r="CYH1" s="475"/>
      <c r="CYI1" s="475"/>
      <c r="CYJ1" s="475"/>
      <c r="CYK1" s="475"/>
      <c r="CYL1" s="475"/>
      <c r="CYM1" s="475"/>
      <c r="CYN1" s="475"/>
      <c r="CYO1" s="475"/>
      <c r="CYP1" s="475"/>
      <c r="CYQ1" s="475"/>
      <c r="CYR1" s="475"/>
      <c r="CYS1" s="475"/>
      <c r="CYT1" s="475"/>
      <c r="CYU1" s="475"/>
      <c r="CYV1" s="475"/>
      <c r="CYW1" s="475"/>
      <c r="CYX1" s="475"/>
      <c r="CYY1" s="475"/>
      <c r="CYZ1" s="475"/>
      <c r="CZA1" s="475"/>
      <c r="CZB1" s="475"/>
      <c r="CZC1" s="475"/>
      <c r="CZD1" s="475"/>
      <c r="CZE1" s="475"/>
      <c r="CZF1" s="475"/>
      <c r="CZG1" s="475"/>
      <c r="CZH1" s="475"/>
      <c r="CZI1" s="475"/>
      <c r="CZJ1" s="475"/>
      <c r="CZK1" s="475"/>
      <c r="CZL1" s="475"/>
      <c r="CZM1" s="475"/>
      <c r="CZN1" s="475"/>
      <c r="CZO1" s="475"/>
      <c r="CZP1" s="475"/>
      <c r="CZQ1" s="475"/>
      <c r="CZR1" s="475"/>
      <c r="CZS1" s="475"/>
      <c r="CZT1" s="475"/>
      <c r="CZU1" s="475"/>
      <c r="CZV1" s="475"/>
      <c r="CZW1" s="475"/>
      <c r="CZX1" s="475"/>
      <c r="CZY1" s="475"/>
      <c r="CZZ1" s="475"/>
      <c r="DAA1" s="475"/>
      <c r="DAB1" s="475"/>
      <c r="DAC1" s="475"/>
      <c r="DAD1" s="475"/>
      <c r="DAE1" s="475"/>
      <c r="DAF1" s="475"/>
      <c r="DAG1" s="475"/>
      <c r="DAH1" s="475"/>
      <c r="DAI1" s="475"/>
      <c r="DAJ1" s="475"/>
      <c r="DAK1" s="475"/>
      <c r="DAL1" s="475"/>
      <c r="DAM1" s="475"/>
      <c r="DAN1" s="475"/>
      <c r="DAO1" s="475"/>
      <c r="DAP1" s="475"/>
      <c r="DAQ1" s="475"/>
      <c r="DAR1" s="475"/>
      <c r="DAS1" s="475"/>
      <c r="DAT1" s="475"/>
      <c r="DAU1" s="475"/>
      <c r="DAV1" s="475"/>
      <c r="DAW1" s="475"/>
      <c r="DAX1" s="475"/>
      <c r="DAY1" s="475"/>
      <c r="DAZ1" s="475"/>
      <c r="DBA1" s="475"/>
      <c r="DBB1" s="475"/>
      <c r="DBC1" s="475"/>
      <c r="DBD1" s="475"/>
      <c r="DBE1" s="475"/>
      <c r="DBF1" s="475"/>
      <c r="DBG1" s="475"/>
      <c r="DBH1" s="475"/>
      <c r="DBI1" s="475"/>
      <c r="DBJ1" s="475"/>
      <c r="DBK1" s="475"/>
      <c r="DBL1" s="475"/>
      <c r="DBM1" s="475"/>
      <c r="DBN1" s="475"/>
      <c r="DBO1" s="475"/>
      <c r="DBP1" s="475"/>
      <c r="DBQ1" s="475"/>
      <c r="DBR1" s="475"/>
      <c r="DBS1" s="475"/>
      <c r="DBT1" s="475"/>
      <c r="DBU1" s="475"/>
      <c r="DBV1" s="475"/>
      <c r="DBW1" s="475"/>
      <c r="DBX1" s="475"/>
      <c r="DBY1" s="475"/>
      <c r="DBZ1" s="475"/>
      <c r="DCA1" s="475"/>
      <c r="DCB1" s="475"/>
      <c r="DCC1" s="475"/>
      <c r="DCD1" s="475"/>
      <c r="DCE1" s="475"/>
      <c r="DCF1" s="475"/>
      <c r="DCG1" s="475"/>
      <c r="DCH1" s="475"/>
      <c r="DCI1" s="475"/>
      <c r="DCJ1" s="475"/>
      <c r="DCK1" s="475"/>
      <c r="DCL1" s="475"/>
      <c r="DCM1" s="475"/>
      <c r="DCN1" s="475"/>
      <c r="DCO1" s="475"/>
      <c r="DCP1" s="475"/>
      <c r="DCQ1" s="475"/>
      <c r="DCR1" s="475"/>
      <c r="DCS1" s="475"/>
      <c r="DCT1" s="475"/>
      <c r="DCU1" s="475"/>
      <c r="DCV1" s="475"/>
      <c r="DCW1" s="475"/>
      <c r="DCX1" s="475"/>
      <c r="DCY1" s="475"/>
      <c r="DCZ1" s="475"/>
      <c r="DDA1" s="475"/>
      <c r="DDB1" s="475"/>
      <c r="DDC1" s="475"/>
      <c r="DDD1" s="475"/>
      <c r="DDE1" s="475"/>
      <c r="DDF1" s="475"/>
      <c r="DDG1" s="475"/>
      <c r="DDH1" s="475"/>
      <c r="DDI1" s="475"/>
      <c r="DDJ1" s="475"/>
      <c r="DDK1" s="475"/>
      <c r="DDL1" s="475"/>
      <c r="DDM1" s="475"/>
      <c r="DDN1" s="475"/>
      <c r="DDO1" s="475"/>
      <c r="DDP1" s="475"/>
      <c r="DDQ1" s="475"/>
      <c r="DDR1" s="475"/>
      <c r="DDS1" s="475"/>
      <c r="DDT1" s="475"/>
      <c r="DDU1" s="475"/>
      <c r="DDV1" s="475"/>
      <c r="DDW1" s="475"/>
      <c r="DDX1" s="475"/>
      <c r="DDY1" s="475"/>
      <c r="DDZ1" s="475"/>
      <c r="DEA1" s="475"/>
      <c r="DEB1" s="475"/>
      <c r="DEC1" s="475"/>
      <c r="DED1" s="475"/>
      <c r="DEE1" s="475"/>
      <c r="DEF1" s="475"/>
      <c r="DEG1" s="475"/>
      <c r="DEH1" s="475"/>
      <c r="DEI1" s="475"/>
      <c r="DEJ1" s="475"/>
      <c r="DEK1" s="475"/>
      <c r="DEL1" s="475"/>
      <c r="DEM1" s="475"/>
      <c r="DEN1" s="475"/>
      <c r="DEO1" s="475"/>
      <c r="DEP1" s="475"/>
      <c r="DEQ1" s="475"/>
      <c r="DER1" s="475"/>
      <c r="DES1" s="475"/>
      <c r="DET1" s="475"/>
      <c r="DEU1" s="475"/>
      <c r="DEV1" s="475"/>
      <c r="DEW1" s="475"/>
      <c r="DEX1" s="475"/>
      <c r="DEY1" s="475"/>
      <c r="DEZ1" s="475"/>
      <c r="DFA1" s="475"/>
      <c r="DFB1" s="475"/>
      <c r="DFC1" s="475"/>
      <c r="DFD1" s="475"/>
      <c r="DFE1" s="475"/>
      <c r="DFF1" s="475"/>
      <c r="DFG1" s="475"/>
      <c r="DFH1" s="475"/>
      <c r="DFI1" s="475"/>
      <c r="DFJ1" s="475"/>
      <c r="DFK1" s="475"/>
      <c r="DFL1" s="475"/>
      <c r="DFM1" s="475"/>
      <c r="DFN1" s="475"/>
      <c r="DFO1" s="475"/>
      <c r="DFP1" s="475"/>
      <c r="DFQ1" s="475"/>
      <c r="DFR1" s="475"/>
      <c r="DFS1" s="475"/>
      <c r="DFT1" s="475"/>
      <c r="DFU1" s="475"/>
      <c r="DFV1" s="475"/>
      <c r="DFW1" s="475"/>
      <c r="DFX1" s="475"/>
      <c r="DFY1" s="475"/>
      <c r="DFZ1" s="475"/>
      <c r="DGA1" s="475"/>
      <c r="DGB1" s="475"/>
      <c r="DGC1" s="475"/>
      <c r="DGD1" s="475"/>
      <c r="DGE1" s="475"/>
      <c r="DGF1" s="475"/>
      <c r="DGG1" s="475"/>
      <c r="DGH1" s="475"/>
      <c r="DGI1" s="475"/>
      <c r="DGJ1" s="475"/>
      <c r="DGK1" s="475"/>
      <c r="DGL1" s="475"/>
      <c r="DGM1" s="475"/>
      <c r="DGN1" s="475"/>
      <c r="DGO1" s="475"/>
      <c r="DGP1" s="475"/>
      <c r="DGQ1" s="475"/>
      <c r="DGR1" s="475"/>
      <c r="DGS1" s="475"/>
      <c r="DGT1" s="475"/>
      <c r="DGU1" s="475"/>
      <c r="DGV1" s="475"/>
      <c r="DGW1" s="475"/>
      <c r="DGX1" s="475"/>
      <c r="DGY1" s="475"/>
      <c r="DGZ1" s="475"/>
      <c r="DHA1" s="475"/>
      <c r="DHB1" s="475"/>
      <c r="DHC1" s="475"/>
      <c r="DHD1" s="475"/>
      <c r="DHE1" s="475"/>
      <c r="DHF1" s="475"/>
      <c r="DHG1" s="475"/>
      <c r="DHH1" s="475"/>
      <c r="DHI1" s="475"/>
      <c r="DHJ1" s="475"/>
      <c r="DHK1" s="475"/>
      <c r="DHL1" s="475"/>
      <c r="DHM1" s="475"/>
      <c r="DHN1" s="475"/>
      <c r="DHO1" s="475"/>
      <c r="DHP1" s="475"/>
      <c r="DHQ1" s="475"/>
      <c r="DHR1" s="475"/>
      <c r="DHS1" s="475"/>
      <c r="DHT1" s="475"/>
      <c r="DHU1" s="475"/>
      <c r="DHV1" s="475"/>
      <c r="DHW1" s="475"/>
      <c r="DHX1" s="475"/>
      <c r="DHY1" s="475"/>
      <c r="DHZ1" s="475"/>
      <c r="DIA1" s="475"/>
      <c r="DIB1" s="475"/>
      <c r="DIC1" s="475"/>
      <c r="DID1" s="475"/>
      <c r="DIE1" s="475"/>
      <c r="DIF1" s="475"/>
      <c r="DIG1" s="475"/>
      <c r="DIH1" s="475"/>
      <c r="DII1" s="475"/>
      <c r="DIJ1" s="475"/>
      <c r="DIK1" s="475"/>
      <c r="DIL1" s="475"/>
      <c r="DIM1" s="475"/>
      <c r="DIN1" s="475"/>
      <c r="DIO1" s="475"/>
      <c r="DIP1" s="475"/>
      <c r="DIQ1" s="475"/>
      <c r="DIR1" s="475"/>
      <c r="DIS1" s="475"/>
      <c r="DIT1" s="475"/>
      <c r="DIU1" s="475"/>
      <c r="DIV1" s="475"/>
      <c r="DIW1" s="475"/>
      <c r="DIX1" s="475"/>
      <c r="DIY1" s="475"/>
      <c r="DIZ1" s="475"/>
      <c r="DJA1" s="475"/>
      <c r="DJB1" s="475"/>
      <c r="DJC1" s="475"/>
      <c r="DJD1" s="475"/>
      <c r="DJE1" s="475"/>
      <c r="DJF1" s="475"/>
      <c r="DJG1" s="475"/>
      <c r="DJH1" s="475"/>
      <c r="DJI1" s="475"/>
      <c r="DJJ1" s="475"/>
      <c r="DJK1" s="475"/>
      <c r="DJL1" s="475"/>
      <c r="DJM1" s="475"/>
      <c r="DJN1" s="475"/>
      <c r="DJO1" s="475"/>
      <c r="DJP1" s="475"/>
      <c r="DJQ1" s="475"/>
      <c r="DJR1" s="475"/>
      <c r="DJS1" s="475"/>
      <c r="DJT1" s="475"/>
      <c r="DJU1" s="475"/>
      <c r="DJV1" s="475"/>
      <c r="DJW1" s="475"/>
      <c r="DJX1" s="475"/>
      <c r="DJY1" s="475"/>
      <c r="DJZ1" s="475"/>
      <c r="DKA1" s="475"/>
      <c r="DKB1" s="475"/>
      <c r="DKC1" s="475"/>
      <c r="DKD1" s="475"/>
      <c r="DKE1" s="475"/>
      <c r="DKF1" s="475"/>
      <c r="DKG1" s="475"/>
      <c r="DKH1" s="475"/>
      <c r="DKI1" s="475"/>
      <c r="DKJ1" s="475"/>
      <c r="DKK1" s="475"/>
      <c r="DKL1" s="475"/>
      <c r="DKM1" s="475"/>
      <c r="DKN1" s="475"/>
      <c r="DKO1" s="475"/>
      <c r="DKP1" s="475"/>
      <c r="DKQ1" s="475"/>
      <c r="DKR1" s="475"/>
      <c r="DKS1" s="475"/>
      <c r="DKT1" s="475"/>
      <c r="DKU1" s="475"/>
      <c r="DKV1" s="475"/>
      <c r="DKW1" s="475"/>
      <c r="DKX1" s="475"/>
      <c r="DKY1" s="475"/>
      <c r="DKZ1" s="475"/>
      <c r="DLA1" s="475"/>
      <c r="DLB1" s="475"/>
      <c r="DLC1" s="475"/>
      <c r="DLD1" s="475"/>
      <c r="DLE1" s="475"/>
      <c r="DLF1" s="475"/>
      <c r="DLG1" s="475"/>
      <c r="DLH1" s="475"/>
      <c r="DLI1" s="475"/>
      <c r="DLJ1" s="475"/>
      <c r="DLK1" s="475"/>
      <c r="DLL1" s="475"/>
      <c r="DLM1" s="475"/>
      <c r="DLN1" s="475"/>
      <c r="DLO1" s="475"/>
      <c r="DLP1" s="475"/>
      <c r="DLQ1" s="475"/>
      <c r="DLR1" s="475"/>
      <c r="DLS1" s="475"/>
      <c r="DLT1" s="475"/>
      <c r="DLU1" s="475"/>
      <c r="DLV1" s="475"/>
      <c r="DLW1" s="475"/>
      <c r="DLX1" s="475"/>
      <c r="DLY1" s="475"/>
      <c r="DLZ1" s="475"/>
      <c r="DMA1" s="475"/>
      <c r="DMB1" s="475"/>
      <c r="DMC1" s="475"/>
      <c r="DMD1" s="475"/>
      <c r="DME1" s="475"/>
      <c r="DMF1" s="475"/>
      <c r="DMG1" s="475"/>
      <c r="DMH1" s="475"/>
      <c r="DMI1" s="475"/>
      <c r="DMJ1" s="475"/>
      <c r="DMK1" s="475"/>
      <c r="DML1" s="475"/>
      <c r="DMM1" s="475"/>
      <c r="DMN1" s="475"/>
      <c r="DMO1" s="475"/>
      <c r="DMP1" s="475"/>
      <c r="DMQ1" s="475"/>
      <c r="DMR1" s="475"/>
      <c r="DMS1" s="475"/>
      <c r="DMT1" s="475"/>
      <c r="DMU1" s="475"/>
      <c r="DMV1" s="475"/>
      <c r="DMW1" s="475"/>
      <c r="DMX1" s="475"/>
      <c r="DMY1" s="475"/>
      <c r="DMZ1" s="475"/>
      <c r="DNA1" s="475"/>
      <c r="DNB1" s="475"/>
      <c r="DNC1" s="475"/>
      <c r="DND1" s="475"/>
      <c r="DNE1" s="475"/>
      <c r="DNF1" s="475"/>
      <c r="DNG1" s="475"/>
      <c r="DNH1" s="475"/>
      <c r="DNI1" s="475"/>
      <c r="DNJ1" s="475"/>
      <c r="DNK1" s="475"/>
      <c r="DNL1" s="475"/>
      <c r="DNM1" s="475"/>
      <c r="DNN1" s="475"/>
      <c r="DNO1" s="475"/>
      <c r="DNP1" s="475"/>
      <c r="DNQ1" s="475"/>
      <c r="DNR1" s="475"/>
      <c r="DNS1" s="475"/>
      <c r="DNT1" s="475"/>
      <c r="DNU1" s="475"/>
      <c r="DNV1" s="475"/>
      <c r="DNW1" s="475"/>
      <c r="DNX1" s="475"/>
      <c r="DNY1" s="475"/>
      <c r="DNZ1" s="475"/>
      <c r="DOA1" s="475"/>
      <c r="DOB1" s="475"/>
      <c r="DOC1" s="475"/>
      <c r="DOD1" s="475"/>
      <c r="DOE1" s="475"/>
      <c r="DOF1" s="475"/>
      <c r="DOG1" s="475"/>
      <c r="DOH1" s="475"/>
      <c r="DOI1" s="475"/>
      <c r="DOJ1" s="475"/>
      <c r="DOK1" s="475"/>
      <c r="DOL1" s="475"/>
      <c r="DOM1" s="475"/>
      <c r="DON1" s="475"/>
      <c r="DOO1" s="475"/>
      <c r="DOP1" s="475"/>
      <c r="DOQ1" s="475"/>
      <c r="DOR1" s="475"/>
      <c r="DOS1" s="475"/>
      <c r="DOT1" s="475"/>
      <c r="DOU1" s="475"/>
      <c r="DOV1" s="475"/>
      <c r="DOW1" s="475"/>
      <c r="DOX1" s="475"/>
      <c r="DOY1" s="475"/>
      <c r="DOZ1" s="475"/>
      <c r="DPA1" s="475"/>
      <c r="DPB1" s="475"/>
      <c r="DPC1" s="475"/>
      <c r="DPD1" s="475"/>
      <c r="DPE1" s="475"/>
      <c r="DPF1" s="475"/>
      <c r="DPG1" s="475"/>
      <c r="DPH1" s="475"/>
      <c r="DPI1" s="475"/>
      <c r="DPJ1" s="475"/>
      <c r="DPK1" s="475"/>
      <c r="DPL1" s="475"/>
      <c r="DPM1" s="475"/>
      <c r="DPN1" s="475"/>
      <c r="DPO1" s="475"/>
      <c r="DPP1" s="475"/>
      <c r="DPQ1" s="475"/>
      <c r="DPR1" s="475"/>
      <c r="DPS1" s="475"/>
      <c r="DPT1" s="475"/>
      <c r="DPU1" s="475"/>
      <c r="DPV1" s="475"/>
      <c r="DPW1" s="475"/>
      <c r="DPX1" s="475"/>
      <c r="DPY1" s="475"/>
      <c r="DPZ1" s="475"/>
      <c r="DQA1" s="475"/>
      <c r="DQB1" s="475"/>
      <c r="DQC1" s="475"/>
      <c r="DQD1" s="475"/>
      <c r="DQE1" s="475"/>
      <c r="DQF1" s="475"/>
      <c r="DQG1" s="475"/>
      <c r="DQH1" s="475"/>
      <c r="DQI1" s="475"/>
      <c r="DQJ1" s="475"/>
      <c r="DQK1" s="475"/>
      <c r="DQL1" s="475"/>
      <c r="DQM1" s="475"/>
      <c r="DQN1" s="475"/>
      <c r="DQO1" s="475"/>
      <c r="DQP1" s="475"/>
      <c r="DQQ1" s="475"/>
      <c r="DQR1" s="475"/>
      <c r="DQS1" s="475"/>
      <c r="DQT1" s="475"/>
      <c r="DQU1" s="475"/>
      <c r="DQV1" s="475"/>
      <c r="DQW1" s="475"/>
      <c r="DQX1" s="475"/>
      <c r="DQY1" s="475"/>
      <c r="DQZ1" s="475"/>
      <c r="DRA1" s="475"/>
      <c r="DRB1" s="475"/>
      <c r="DRC1" s="475"/>
      <c r="DRD1" s="475"/>
      <c r="DRE1" s="475"/>
      <c r="DRF1" s="475"/>
      <c r="DRG1" s="475"/>
      <c r="DRH1" s="475"/>
      <c r="DRI1" s="475"/>
      <c r="DRJ1" s="475"/>
      <c r="DRK1" s="475"/>
      <c r="DRL1" s="475"/>
      <c r="DRM1" s="475"/>
      <c r="DRN1" s="475"/>
      <c r="DRO1" s="475"/>
      <c r="DRP1" s="475"/>
      <c r="DRQ1" s="475"/>
      <c r="DRR1" s="475"/>
      <c r="DRS1" s="475"/>
      <c r="DRT1" s="475"/>
      <c r="DRU1" s="475"/>
      <c r="DRV1" s="475"/>
      <c r="DRW1" s="475"/>
      <c r="DRX1" s="475"/>
      <c r="DRY1" s="475"/>
      <c r="DRZ1" s="475"/>
      <c r="DSA1" s="475"/>
      <c r="DSB1" s="475"/>
      <c r="DSC1" s="475"/>
      <c r="DSD1" s="475"/>
      <c r="DSE1" s="475"/>
      <c r="DSF1" s="475"/>
      <c r="DSG1" s="475"/>
      <c r="DSH1" s="475"/>
      <c r="DSI1" s="475"/>
      <c r="DSJ1" s="475"/>
      <c r="DSK1" s="475"/>
      <c r="DSL1" s="475"/>
      <c r="DSM1" s="475"/>
      <c r="DSN1" s="475"/>
      <c r="DSO1" s="475"/>
      <c r="DSP1" s="475"/>
      <c r="DSQ1" s="475"/>
      <c r="DSR1" s="475"/>
      <c r="DSS1" s="475"/>
      <c r="DST1" s="475"/>
      <c r="DSU1" s="475"/>
      <c r="DSV1" s="475"/>
      <c r="DSW1" s="475"/>
      <c r="DSX1" s="475"/>
      <c r="DSY1" s="475"/>
      <c r="DSZ1" s="475"/>
      <c r="DTA1" s="475"/>
      <c r="DTB1" s="475"/>
      <c r="DTC1" s="475"/>
      <c r="DTD1" s="475"/>
      <c r="DTE1" s="475"/>
      <c r="DTF1" s="475"/>
      <c r="DTG1" s="475"/>
      <c r="DTH1" s="475"/>
      <c r="DTI1" s="475"/>
      <c r="DTJ1" s="475"/>
      <c r="DTK1" s="475"/>
      <c r="DTL1" s="475"/>
      <c r="DTM1" s="475"/>
      <c r="DTN1" s="475"/>
      <c r="DTO1" s="475"/>
      <c r="DTP1" s="475"/>
      <c r="DTQ1" s="475"/>
      <c r="DTR1" s="475"/>
      <c r="DTS1" s="475"/>
      <c r="DTT1" s="475"/>
      <c r="DTU1" s="475"/>
      <c r="DTV1" s="475"/>
      <c r="DTW1" s="475"/>
      <c r="DTX1" s="475"/>
      <c r="DTY1" s="475"/>
      <c r="DTZ1" s="475"/>
      <c r="DUA1" s="475"/>
      <c r="DUB1" s="475"/>
      <c r="DUC1" s="475"/>
      <c r="DUD1" s="475"/>
      <c r="DUE1" s="475"/>
      <c r="DUF1" s="475"/>
      <c r="DUG1" s="475"/>
      <c r="DUH1" s="475"/>
      <c r="DUI1" s="475"/>
      <c r="DUJ1" s="475"/>
      <c r="DUK1" s="475"/>
      <c r="DUL1" s="475"/>
      <c r="DUM1" s="475"/>
      <c r="DUN1" s="475"/>
      <c r="DUO1" s="475"/>
      <c r="DUP1" s="475"/>
      <c r="DUQ1" s="475"/>
      <c r="DUR1" s="475"/>
      <c r="DUS1" s="475"/>
      <c r="DUT1" s="475"/>
      <c r="DUU1" s="475"/>
      <c r="DUV1" s="475"/>
      <c r="DUW1" s="475"/>
      <c r="DUX1" s="475"/>
      <c r="DUY1" s="475"/>
      <c r="DUZ1" s="475"/>
      <c r="DVA1" s="475"/>
      <c r="DVB1" s="475"/>
      <c r="DVC1" s="475"/>
      <c r="DVD1" s="475"/>
      <c r="DVE1" s="475"/>
      <c r="DVF1" s="475"/>
      <c r="DVG1" s="475"/>
      <c r="DVH1" s="475"/>
      <c r="DVI1" s="475"/>
      <c r="DVJ1" s="475"/>
      <c r="DVK1" s="475"/>
      <c r="DVL1" s="475"/>
      <c r="DVM1" s="475"/>
      <c r="DVN1" s="475"/>
      <c r="DVO1" s="475"/>
      <c r="DVP1" s="475"/>
      <c r="DVQ1" s="475"/>
      <c r="DVR1" s="475"/>
      <c r="DVS1" s="475"/>
      <c r="DVT1" s="475"/>
      <c r="DVU1" s="475"/>
      <c r="DVV1" s="475"/>
      <c r="DVW1" s="475"/>
      <c r="DVX1" s="475"/>
      <c r="DVY1" s="475"/>
      <c r="DVZ1" s="475"/>
      <c r="DWA1" s="475"/>
      <c r="DWB1" s="475"/>
      <c r="DWC1" s="475"/>
      <c r="DWD1" s="475"/>
      <c r="DWE1" s="475"/>
      <c r="DWF1" s="475"/>
      <c r="DWG1" s="475"/>
      <c r="DWH1" s="475"/>
      <c r="DWI1" s="475"/>
      <c r="DWJ1" s="475"/>
      <c r="DWK1" s="475"/>
      <c r="DWL1" s="475"/>
      <c r="DWM1" s="475"/>
      <c r="DWN1" s="475"/>
      <c r="DWO1" s="475"/>
      <c r="DWP1" s="475"/>
      <c r="DWQ1" s="475"/>
      <c r="DWR1" s="475"/>
      <c r="DWS1" s="475"/>
      <c r="DWT1" s="475"/>
      <c r="DWU1" s="475"/>
      <c r="DWV1" s="475"/>
      <c r="DWW1" s="475"/>
      <c r="DWX1" s="475"/>
      <c r="DWY1" s="475"/>
      <c r="DWZ1" s="475"/>
      <c r="DXA1" s="475"/>
      <c r="DXB1" s="475"/>
      <c r="DXC1" s="475"/>
      <c r="DXD1" s="475"/>
      <c r="DXE1" s="475"/>
      <c r="DXF1" s="475"/>
      <c r="DXG1" s="475"/>
      <c r="DXH1" s="475"/>
      <c r="DXI1" s="475"/>
      <c r="DXJ1" s="475"/>
      <c r="DXK1" s="475"/>
      <c r="DXL1" s="475"/>
      <c r="DXM1" s="475"/>
      <c r="DXN1" s="475"/>
      <c r="DXO1" s="475"/>
      <c r="DXP1" s="475"/>
      <c r="DXQ1" s="475"/>
      <c r="DXR1" s="475"/>
      <c r="DXS1" s="475"/>
      <c r="DXT1" s="475"/>
      <c r="DXU1" s="475"/>
      <c r="DXV1" s="475"/>
      <c r="DXW1" s="475"/>
      <c r="DXX1" s="475"/>
      <c r="DXY1" s="475"/>
      <c r="DXZ1" s="475"/>
      <c r="DYA1" s="475"/>
      <c r="DYB1" s="475"/>
      <c r="DYC1" s="475"/>
      <c r="DYD1" s="475"/>
      <c r="DYE1" s="475"/>
      <c r="DYF1" s="475"/>
      <c r="DYG1" s="475"/>
      <c r="DYH1" s="475"/>
      <c r="DYI1" s="475"/>
      <c r="DYJ1" s="475"/>
      <c r="DYK1" s="475"/>
      <c r="DYL1" s="475"/>
      <c r="DYM1" s="475"/>
      <c r="DYN1" s="475"/>
      <c r="DYO1" s="475"/>
      <c r="DYP1" s="475"/>
      <c r="DYQ1" s="475"/>
      <c r="DYR1" s="475"/>
      <c r="DYS1" s="475"/>
      <c r="DYT1" s="475"/>
      <c r="DYU1" s="475"/>
      <c r="DYV1" s="475"/>
      <c r="DYW1" s="475"/>
      <c r="DYX1" s="475"/>
      <c r="DYY1" s="475"/>
      <c r="DYZ1" s="475"/>
      <c r="DZA1" s="475"/>
      <c r="DZB1" s="475"/>
      <c r="DZC1" s="475"/>
      <c r="DZD1" s="475"/>
      <c r="DZE1" s="475"/>
      <c r="DZF1" s="475"/>
      <c r="DZG1" s="475"/>
      <c r="DZH1" s="475"/>
      <c r="DZI1" s="475"/>
      <c r="DZJ1" s="475"/>
      <c r="DZK1" s="475"/>
      <c r="DZL1" s="475"/>
      <c r="DZM1" s="475"/>
      <c r="DZN1" s="475"/>
      <c r="DZO1" s="475"/>
      <c r="DZP1" s="475"/>
      <c r="DZQ1" s="475"/>
      <c r="DZR1" s="475"/>
      <c r="DZS1" s="475"/>
      <c r="DZT1" s="475"/>
      <c r="DZU1" s="475"/>
      <c r="DZV1" s="475"/>
      <c r="DZW1" s="475"/>
      <c r="DZX1" s="475"/>
      <c r="DZY1" s="475"/>
      <c r="DZZ1" s="475"/>
      <c r="EAA1" s="475"/>
      <c r="EAB1" s="475"/>
      <c r="EAC1" s="475"/>
      <c r="EAD1" s="475"/>
      <c r="EAE1" s="475"/>
      <c r="EAF1" s="475"/>
      <c r="EAG1" s="475"/>
      <c r="EAH1" s="475"/>
      <c r="EAI1" s="475"/>
      <c r="EAJ1" s="475"/>
      <c r="EAK1" s="475"/>
      <c r="EAL1" s="475"/>
      <c r="EAM1" s="475"/>
      <c r="EAN1" s="475"/>
      <c r="EAO1" s="475"/>
      <c r="EAP1" s="475"/>
      <c r="EAQ1" s="475"/>
      <c r="EAR1" s="475"/>
      <c r="EAS1" s="475"/>
      <c r="EAT1" s="475"/>
      <c r="EAU1" s="475"/>
      <c r="EAV1" s="475"/>
      <c r="EAW1" s="475"/>
      <c r="EAX1" s="475"/>
      <c r="EAY1" s="475"/>
      <c r="EAZ1" s="475"/>
      <c r="EBA1" s="475"/>
      <c r="EBB1" s="475"/>
      <c r="EBC1" s="475"/>
      <c r="EBD1" s="475"/>
      <c r="EBE1" s="475"/>
      <c r="EBF1" s="475"/>
      <c r="EBG1" s="475"/>
      <c r="EBH1" s="475"/>
      <c r="EBI1" s="475"/>
      <c r="EBJ1" s="475"/>
      <c r="EBK1" s="475"/>
      <c r="EBL1" s="475"/>
      <c r="EBM1" s="475"/>
      <c r="EBN1" s="475"/>
      <c r="EBO1" s="475"/>
      <c r="EBP1" s="475"/>
      <c r="EBQ1" s="475"/>
      <c r="EBR1" s="475"/>
      <c r="EBS1" s="475"/>
      <c r="EBT1" s="475"/>
      <c r="EBU1" s="475"/>
      <c r="EBV1" s="475"/>
      <c r="EBW1" s="475"/>
      <c r="EBX1" s="475"/>
      <c r="EBY1" s="475"/>
      <c r="EBZ1" s="475"/>
      <c r="ECA1" s="475"/>
      <c r="ECB1" s="475"/>
      <c r="ECC1" s="475"/>
      <c r="ECD1" s="475"/>
      <c r="ECE1" s="475"/>
      <c r="ECF1" s="475"/>
      <c r="ECG1" s="475"/>
      <c r="ECH1" s="475"/>
      <c r="ECI1" s="475"/>
      <c r="ECJ1" s="475"/>
      <c r="ECK1" s="475"/>
      <c r="ECL1" s="475"/>
      <c r="ECM1" s="475"/>
      <c r="ECN1" s="475"/>
      <c r="ECO1" s="475"/>
      <c r="ECP1" s="475"/>
      <c r="ECQ1" s="475"/>
      <c r="ECR1" s="475"/>
      <c r="ECS1" s="475"/>
      <c r="ECT1" s="475"/>
      <c r="ECU1" s="475"/>
      <c r="ECV1" s="475"/>
      <c r="ECW1" s="475"/>
      <c r="ECX1" s="475"/>
      <c r="ECY1" s="475"/>
      <c r="ECZ1" s="475"/>
      <c r="EDA1" s="475"/>
      <c r="EDB1" s="475"/>
      <c r="EDC1" s="475"/>
      <c r="EDD1" s="475"/>
      <c r="EDE1" s="475"/>
      <c r="EDF1" s="475"/>
      <c r="EDG1" s="475"/>
      <c r="EDH1" s="475"/>
      <c r="EDI1" s="475"/>
      <c r="EDJ1" s="475"/>
      <c r="EDK1" s="475"/>
      <c r="EDL1" s="475"/>
      <c r="EDM1" s="475"/>
      <c r="EDN1" s="475"/>
      <c r="EDO1" s="475"/>
      <c r="EDP1" s="475"/>
      <c r="EDQ1" s="475"/>
      <c r="EDR1" s="475"/>
      <c r="EDS1" s="475"/>
      <c r="EDT1" s="475"/>
      <c r="EDU1" s="475"/>
      <c r="EDV1" s="475"/>
      <c r="EDW1" s="475"/>
      <c r="EDX1" s="475"/>
      <c r="EDY1" s="475"/>
      <c r="EDZ1" s="475"/>
      <c r="EEA1" s="475"/>
      <c r="EEB1" s="475"/>
      <c r="EEC1" s="475"/>
      <c r="EED1" s="475"/>
      <c r="EEE1" s="475"/>
      <c r="EEF1" s="475"/>
      <c r="EEG1" s="475"/>
      <c r="EEH1" s="475"/>
      <c r="EEI1" s="475"/>
      <c r="EEJ1" s="475"/>
      <c r="EEK1" s="475"/>
      <c r="EEL1" s="475"/>
      <c r="EEM1" s="475"/>
      <c r="EEN1" s="475"/>
      <c r="EEO1" s="475"/>
      <c r="EEP1" s="475"/>
      <c r="EEQ1" s="475"/>
      <c r="EER1" s="475"/>
      <c r="EES1" s="475"/>
      <c r="EET1" s="475"/>
      <c r="EEU1" s="475"/>
      <c r="EEV1" s="475"/>
      <c r="EEW1" s="475"/>
      <c r="EEX1" s="475"/>
      <c r="EEY1" s="475"/>
      <c r="EEZ1" s="475"/>
      <c r="EFA1" s="475"/>
      <c r="EFB1" s="475"/>
      <c r="EFC1" s="475"/>
      <c r="EFD1" s="475"/>
      <c r="EFE1" s="475"/>
      <c r="EFF1" s="475"/>
      <c r="EFG1" s="475"/>
      <c r="EFH1" s="475"/>
      <c r="EFI1" s="475"/>
      <c r="EFJ1" s="475"/>
      <c r="EFK1" s="475"/>
      <c r="EFL1" s="475"/>
      <c r="EFM1" s="475"/>
      <c r="EFN1" s="475"/>
      <c r="EFO1" s="475"/>
      <c r="EFP1" s="475"/>
      <c r="EFQ1" s="475"/>
      <c r="EFR1" s="475"/>
      <c r="EFS1" s="475"/>
      <c r="EFT1" s="475"/>
      <c r="EFU1" s="475"/>
      <c r="EFV1" s="475"/>
      <c r="EFW1" s="475"/>
      <c r="EFX1" s="475"/>
      <c r="EFY1" s="475"/>
      <c r="EFZ1" s="475"/>
      <c r="EGA1" s="475"/>
      <c r="EGB1" s="475"/>
      <c r="EGC1" s="475"/>
      <c r="EGD1" s="475"/>
      <c r="EGE1" s="475"/>
      <c r="EGF1" s="475"/>
      <c r="EGG1" s="475"/>
      <c r="EGH1" s="475"/>
      <c r="EGI1" s="475"/>
      <c r="EGJ1" s="475"/>
      <c r="EGK1" s="475"/>
      <c r="EGL1" s="475"/>
      <c r="EGM1" s="475"/>
      <c r="EGN1" s="475"/>
      <c r="EGO1" s="475"/>
      <c r="EGP1" s="475"/>
      <c r="EGQ1" s="475"/>
      <c r="EGR1" s="475"/>
      <c r="EGS1" s="475"/>
      <c r="EGT1" s="475"/>
      <c r="EGU1" s="475"/>
      <c r="EGV1" s="475"/>
      <c r="EGW1" s="475"/>
      <c r="EGX1" s="475"/>
      <c r="EGY1" s="475"/>
      <c r="EGZ1" s="475"/>
      <c r="EHA1" s="475"/>
      <c r="EHB1" s="475"/>
      <c r="EHC1" s="475"/>
      <c r="EHD1" s="475"/>
      <c r="EHE1" s="475"/>
      <c r="EHF1" s="475"/>
      <c r="EHG1" s="475"/>
      <c r="EHH1" s="475"/>
      <c r="EHI1" s="475"/>
      <c r="EHJ1" s="475"/>
      <c r="EHK1" s="475"/>
      <c r="EHL1" s="475"/>
      <c r="EHM1" s="475"/>
      <c r="EHN1" s="475"/>
      <c r="EHO1" s="475"/>
      <c r="EHP1" s="475"/>
      <c r="EHQ1" s="475"/>
      <c r="EHR1" s="475"/>
      <c r="EHS1" s="475"/>
      <c r="EHT1" s="475"/>
      <c r="EHU1" s="475"/>
      <c r="EHV1" s="475"/>
      <c r="EHW1" s="475"/>
      <c r="EHX1" s="475"/>
      <c r="EHY1" s="475"/>
      <c r="EHZ1" s="475"/>
      <c r="EIA1" s="475"/>
      <c r="EIB1" s="475"/>
      <c r="EIC1" s="475"/>
      <c r="EID1" s="475"/>
      <c r="EIE1" s="475"/>
      <c r="EIF1" s="475"/>
      <c r="EIG1" s="475"/>
      <c r="EIH1" s="475"/>
      <c r="EII1" s="475"/>
      <c r="EIJ1" s="475"/>
      <c r="EIK1" s="475"/>
      <c r="EIL1" s="475"/>
      <c r="EIM1" s="475"/>
      <c r="EIN1" s="475"/>
      <c r="EIO1" s="475"/>
      <c r="EIP1" s="475"/>
      <c r="EIQ1" s="475"/>
      <c r="EIR1" s="475"/>
      <c r="EIS1" s="475"/>
      <c r="EIT1" s="475"/>
      <c r="EIU1" s="475"/>
      <c r="EIV1" s="475"/>
      <c r="EIW1" s="475"/>
      <c r="EIX1" s="475"/>
      <c r="EIY1" s="475"/>
      <c r="EIZ1" s="475"/>
      <c r="EJA1" s="475"/>
      <c r="EJB1" s="475"/>
      <c r="EJC1" s="475"/>
      <c r="EJD1" s="475"/>
      <c r="EJE1" s="475"/>
      <c r="EJF1" s="475"/>
      <c r="EJG1" s="475"/>
      <c r="EJH1" s="475"/>
      <c r="EJI1" s="475"/>
      <c r="EJJ1" s="475"/>
      <c r="EJK1" s="475"/>
      <c r="EJL1" s="475"/>
      <c r="EJM1" s="475"/>
      <c r="EJN1" s="475"/>
      <c r="EJO1" s="475"/>
      <c r="EJP1" s="475"/>
      <c r="EJQ1" s="475"/>
      <c r="EJR1" s="475"/>
      <c r="EJS1" s="475"/>
      <c r="EJT1" s="475"/>
      <c r="EJU1" s="475"/>
      <c r="EJV1" s="475"/>
      <c r="EJW1" s="475"/>
      <c r="EJX1" s="475"/>
      <c r="EJY1" s="475"/>
      <c r="EJZ1" s="475"/>
      <c r="EKA1" s="475"/>
      <c r="EKB1" s="475"/>
      <c r="EKC1" s="475"/>
      <c r="EKD1" s="475"/>
      <c r="EKE1" s="475"/>
      <c r="EKF1" s="475"/>
      <c r="EKG1" s="475"/>
      <c r="EKH1" s="475"/>
      <c r="EKI1" s="475"/>
      <c r="EKJ1" s="475"/>
      <c r="EKK1" s="475"/>
      <c r="EKL1" s="475"/>
      <c r="EKM1" s="475"/>
      <c r="EKN1" s="475"/>
      <c r="EKO1" s="475"/>
      <c r="EKP1" s="475"/>
      <c r="EKQ1" s="475"/>
      <c r="EKR1" s="475"/>
      <c r="EKS1" s="475"/>
      <c r="EKT1" s="475"/>
      <c r="EKU1" s="475"/>
      <c r="EKV1" s="475"/>
      <c r="EKW1" s="475"/>
      <c r="EKX1" s="475"/>
      <c r="EKY1" s="475"/>
      <c r="EKZ1" s="475"/>
      <c r="ELA1" s="475"/>
      <c r="ELB1" s="475"/>
      <c r="ELC1" s="475"/>
      <c r="ELD1" s="475"/>
      <c r="ELE1" s="475"/>
      <c r="ELF1" s="475"/>
      <c r="ELG1" s="475"/>
      <c r="ELH1" s="475"/>
      <c r="ELI1" s="475"/>
      <c r="ELJ1" s="475"/>
      <c r="ELK1" s="475"/>
      <c r="ELL1" s="475"/>
      <c r="ELM1" s="475"/>
      <c r="ELN1" s="475"/>
      <c r="ELO1" s="475"/>
      <c r="ELP1" s="475"/>
      <c r="ELQ1" s="475"/>
      <c r="ELR1" s="475"/>
      <c r="ELS1" s="475"/>
      <c r="ELT1" s="475"/>
      <c r="ELU1" s="475"/>
      <c r="ELV1" s="475"/>
      <c r="ELW1" s="475"/>
      <c r="ELX1" s="475"/>
      <c r="ELY1" s="475"/>
      <c r="ELZ1" s="475"/>
      <c r="EMA1" s="475"/>
      <c r="EMB1" s="475"/>
      <c r="EMC1" s="475"/>
      <c r="EMD1" s="475"/>
      <c r="EME1" s="475"/>
      <c r="EMF1" s="475"/>
      <c r="EMG1" s="475"/>
      <c r="EMH1" s="475"/>
      <c r="EMI1" s="475"/>
      <c r="EMJ1" s="475"/>
      <c r="EMK1" s="475"/>
      <c r="EML1" s="475"/>
      <c r="EMM1" s="475"/>
      <c r="EMN1" s="475"/>
      <c r="EMO1" s="475"/>
      <c r="EMP1" s="475"/>
      <c r="EMQ1" s="475"/>
      <c r="EMR1" s="475"/>
      <c r="EMS1" s="475"/>
      <c r="EMT1" s="475"/>
      <c r="EMU1" s="475"/>
      <c r="EMV1" s="475"/>
      <c r="EMW1" s="475"/>
      <c r="EMX1" s="475"/>
      <c r="EMY1" s="475"/>
      <c r="EMZ1" s="475"/>
      <c r="ENA1" s="475"/>
      <c r="ENB1" s="475"/>
      <c r="ENC1" s="475"/>
      <c r="END1" s="475"/>
      <c r="ENE1" s="475"/>
      <c r="ENF1" s="475"/>
      <c r="ENG1" s="475"/>
      <c r="ENH1" s="475"/>
      <c r="ENI1" s="475"/>
      <c r="ENJ1" s="475"/>
      <c r="ENK1" s="475"/>
      <c r="ENL1" s="475"/>
      <c r="ENM1" s="475"/>
      <c r="ENN1" s="475"/>
      <c r="ENO1" s="475"/>
      <c r="ENP1" s="475"/>
      <c r="ENQ1" s="475"/>
      <c r="ENR1" s="475"/>
      <c r="ENS1" s="475"/>
      <c r="ENT1" s="475"/>
      <c r="ENU1" s="475"/>
      <c r="ENV1" s="475"/>
      <c r="ENW1" s="475"/>
      <c r="ENX1" s="475"/>
      <c r="ENY1" s="475"/>
      <c r="ENZ1" s="475"/>
      <c r="EOA1" s="475"/>
      <c r="EOB1" s="475"/>
      <c r="EOC1" s="475"/>
      <c r="EOD1" s="475"/>
      <c r="EOE1" s="475"/>
      <c r="EOF1" s="475"/>
      <c r="EOG1" s="475"/>
      <c r="EOH1" s="475"/>
      <c r="EOI1" s="475"/>
      <c r="EOJ1" s="475"/>
      <c r="EOK1" s="475"/>
      <c r="EOL1" s="475"/>
      <c r="EOM1" s="475"/>
      <c r="EON1" s="475"/>
      <c r="EOO1" s="475"/>
      <c r="EOP1" s="475"/>
      <c r="EOQ1" s="475"/>
      <c r="EOR1" s="475"/>
      <c r="EOS1" s="475"/>
      <c r="EOT1" s="475"/>
      <c r="EOU1" s="475"/>
      <c r="EOV1" s="475"/>
      <c r="EOW1" s="475"/>
      <c r="EOX1" s="475"/>
      <c r="EOY1" s="475"/>
      <c r="EOZ1" s="475"/>
      <c r="EPA1" s="475"/>
      <c r="EPB1" s="475"/>
      <c r="EPC1" s="475"/>
      <c r="EPD1" s="475"/>
      <c r="EPE1" s="475"/>
      <c r="EPF1" s="475"/>
      <c r="EPG1" s="475"/>
      <c r="EPH1" s="475"/>
      <c r="EPI1" s="475"/>
      <c r="EPJ1" s="475"/>
      <c r="EPK1" s="475"/>
      <c r="EPL1" s="475"/>
      <c r="EPM1" s="475"/>
      <c r="EPN1" s="475"/>
      <c r="EPO1" s="475"/>
      <c r="EPP1" s="475"/>
      <c r="EPQ1" s="475"/>
      <c r="EPR1" s="475"/>
      <c r="EPS1" s="475"/>
      <c r="EPT1" s="475"/>
      <c r="EPU1" s="475"/>
      <c r="EPV1" s="475"/>
      <c r="EPW1" s="475"/>
      <c r="EPX1" s="475"/>
      <c r="EPY1" s="475"/>
      <c r="EPZ1" s="475"/>
      <c r="EQA1" s="475"/>
      <c r="EQB1" s="475"/>
      <c r="EQC1" s="475"/>
      <c r="EQD1" s="475"/>
      <c r="EQE1" s="475"/>
      <c r="EQF1" s="475"/>
      <c r="EQG1" s="475"/>
      <c r="EQH1" s="475"/>
      <c r="EQI1" s="475"/>
      <c r="EQJ1" s="475"/>
      <c r="EQK1" s="475"/>
      <c r="EQL1" s="475"/>
      <c r="EQM1" s="475"/>
      <c r="EQN1" s="475"/>
      <c r="EQO1" s="475"/>
      <c r="EQP1" s="475"/>
      <c r="EQQ1" s="475"/>
      <c r="EQR1" s="475"/>
      <c r="EQS1" s="475"/>
      <c r="EQT1" s="475"/>
      <c r="EQU1" s="475"/>
      <c r="EQV1" s="475"/>
      <c r="EQW1" s="475"/>
      <c r="EQX1" s="475"/>
      <c r="EQY1" s="475"/>
      <c r="EQZ1" s="475"/>
      <c r="ERA1" s="475"/>
      <c r="ERB1" s="475"/>
      <c r="ERC1" s="475"/>
      <c r="ERD1" s="475"/>
      <c r="ERE1" s="475"/>
      <c r="ERF1" s="475"/>
      <c r="ERG1" s="475"/>
      <c r="ERH1" s="475"/>
      <c r="ERI1" s="475"/>
      <c r="ERJ1" s="475"/>
      <c r="ERK1" s="475"/>
      <c r="ERL1" s="475"/>
      <c r="ERM1" s="475"/>
      <c r="ERN1" s="475"/>
      <c r="ERO1" s="475"/>
      <c r="ERP1" s="475"/>
      <c r="ERQ1" s="475"/>
      <c r="ERR1" s="475"/>
      <c r="ERS1" s="475"/>
      <c r="ERT1" s="475"/>
      <c r="ERU1" s="475"/>
      <c r="ERV1" s="475"/>
      <c r="ERW1" s="475"/>
      <c r="ERX1" s="475"/>
      <c r="ERY1" s="475"/>
      <c r="ERZ1" s="475"/>
      <c r="ESA1" s="475"/>
      <c r="ESB1" s="475"/>
      <c r="ESC1" s="475"/>
      <c r="ESD1" s="475"/>
      <c r="ESE1" s="475"/>
      <c r="ESF1" s="475"/>
      <c r="ESG1" s="475"/>
      <c r="ESH1" s="475"/>
      <c r="ESI1" s="475"/>
      <c r="ESJ1" s="475"/>
      <c r="ESK1" s="475"/>
      <c r="ESL1" s="475"/>
      <c r="ESM1" s="475"/>
      <c r="ESN1" s="475"/>
      <c r="ESO1" s="475"/>
      <c r="ESP1" s="475"/>
      <c r="ESQ1" s="475"/>
      <c r="ESR1" s="475"/>
      <c r="ESS1" s="475"/>
      <c r="EST1" s="475"/>
      <c r="ESU1" s="475"/>
      <c r="ESV1" s="475"/>
      <c r="ESW1" s="475"/>
      <c r="ESX1" s="475"/>
      <c r="ESY1" s="475"/>
      <c r="ESZ1" s="475"/>
      <c r="ETA1" s="475"/>
      <c r="ETB1" s="475"/>
      <c r="ETC1" s="475"/>
      <c r="ETD1" s="475"/>
      <c r="ETE1" s="475"/>
      <c r="ETF1" s="475"/>
      <c r="ETG1" s="475"/>
      <c r="ETH1" s="475"/>
      <c r="ETI1" s="475"/>
      <c r="ETJ1" s="475"/>
      <c r="ETK1" s="475"/>
      <c r="ETL1" s="475"/>
      <c r="ETM1" s="475"/>
      <c r="ETN1" s="475"/>
      <c r="ETO1" s="475"/>
      <c r="ETP1" s="475"/>
      <c r="ETQ1" s="475"/>
      <c r="ETR1" s="475"/>
      <c r="ETS1" s="475"/>
      <c r="ETT1" s="475"/>
      <c r="ETU1" s="475"/>
      <c r="ETV1" s="475"/>
      <c r="ETW1" s="475"/>
      <c r="ETX1" s="475"/>
      <c r="ETY1" s="475"/>
      <c r="ETZ1" s="475"/>
      <c r="EUA1" s="475"/>
      <c r="EUB1" s="475"/>
      <c r="EUC1" s="475"/>
      <c r="EUD1" s="475"/>
      <c r="EUE1" s="475"/>
      <c r="EUF1" s="475"/>
      <c r="EUG1" s="475"/>
      <c r="EUH1" s="475"/>
      <c r="EUI1" s="475"/>
      <c r="EUJ1" s="475"/>
      <c r="EUK1" s="475"/>
      <c r="EUL1" s="475"/>
      <c r="EUM1" s="475"/>
      <c r="EUN1" s="475"/>
      <c r="EUO1" s="475"/>
      <c r="EUP1" s="475"/>
      <c r="EUQ1" s="475"/>
      <c r="EUR1" s="475"/>
      <c r="EUS1" s="475"/>
      <c r="EUT1" s="475"/>
      <c r="EUU1" s="475"/>
      <c r="EUV1" s="475"/>
      <c r="EUW1" s="475"/>
      <c r="EUX1" s="475"/>
      <c r="EUY1" s="475"/>
      <c r="EUZ1" s="475"/>
      <c r="EVA1" s="475"/>
      <c r="EVB1" s="475"/>
      <c r="EVC1" s="475"/>
      <c r="EVD1" s="475"/>
      <c r="EVE1" s="475"/>
      <c r="EVF1" s="475"/>
      <c r="EVG1" s="475"/>
      <c r="EVH1" s="475"/>
      <c r="EVI1" s="475"/>
      <c r="EVJ1" s="475"/>
      <c r="EVK1" s="475"/>
      <c r="EVL1" s="475"/>
      <c r="EVM1" s="475"/>
      <c r="EVN1" s="475"/>
      <c r="EVO1" s="475"/>
      <c r="EVP1" s="475"/>
      <c r="EVQ1" s="475"/>
      <c r="EVR1" s="475"/>
      <c r="EVS1" s="475"/>
      <c r="EVT1" s="475"/>
      <c r="EVU1" s="475"/>
      <c r="EVV1" s="475"/>
      <c r="EVW1" s="475"/>
      <c r="EVX1" s="475"/>
      <c r="EVY1" s="475"/>
      <c r="EVZ1" s="475"/>
      <c r="EWA1" s="475"/>
      <c r="EWB1" s="475"/>
      <c r="EWC1" s="475"/>
      <c r="EWD1" s="475"/>
      <c r="EWE1" s="475"/>
      <c r="EWF1" s="475"/>
      <c r="EWG1" s="475"/>
      <c r="EWH1" s="475"/>
      <c r="EWI1" s="475"/>
      <c r="EWJ1" s="475"/>
      <c r="EWK1" s="475"/>
      <c r="EWL1" s="475"/>
      <c r="EWM1" s="475"/>
      <c r="EWN1" s="475"/>
      <c r="EWO1" s="475"/>
      <c r="EWP1" s="475"/>
      <c r="EWQ1" s="475"/>
      <c r="EWR1" s="475"/>
      <c r="EWS1" s="475"/>
      <c r="EWT1" s="475"/>
      <c r="EWU1" s="475"/>
      <c r="EWV1" s="475"/>
      <c r="EWW1" s="475"/>
      <c r="EWX1" s="475"/>
      <c r="EWY1" s="475"/>
      <c r="EWZ1" s="475"/>
      <c r="EXA1" s="475"/>
      <c r="EXB1" s="475"/>
      <c r="EXC1" s="475"/>
      <c r="EXD1" s="475"/>
      <c r="EXE1" s="475"/>
      <c r="EXF1" s="475"/>
      <c r="EXG1" s="475"/>
      <c r="EXH1" s="475"/>
      <c r="EXI1" s="475"/>
      <c r="EXJ1" s="475"/>
      <c r="EXK1" s="475"/>
      <c r="EXL1" s="475"/>
      <c r="EXM1" s="475"/>
      <c r="EXN1" s="475"/>
      <c r="EXO1" s="475"/>
      <c r="EXP1" s="475"/>
      <c r="EXQ1" s="475"/>
      <c r="EXR1" s="475"/>
      <c r="EXS1" s="475"/>
      <c r="EXT1" s="475"/>
      <c r="EXU1" s="475"/>
      <c r="EXV1" s="475"/>
      <c r="EXW1" s="475"/>
      <c r="EXX1" s="475"/>
      <c r="EXY1" s="475"/>
      <c r="EXZ1" s="475"/>
      <c r="EYA1" s="475"/>
      <c r="EYB1" s="475"/>
      <c r="EYC1" s="475"/>
      <c r="EYD1" s="475"/>
      <c r="EYE1" s="475"/>
      <c r="EYF1" s="475"/>
      <c r="EYG1" s="475"/>
      <c r="EYH1" s="475"/>
      <c r="EYI1" s="475"/>
      <c r="EYJ1" s="475"/>
      <c r="EYK1" s="475"/>
      <c r="EYL1" s="475"/>
      <c r="EYM1" s="475"/>
      <c r="EYN1" s="475"/>
      <c r="EYO1" s="475"/>
      <c r="EYP1" s="475"/>
      <c r="EYQ1" s="475"/>
      <c r="EYR1" s="475"/>
      <c r="EYS1" s="475"/>
      <c r="EYT1" s="475"/>
      <c r="EYU1" s="475"/>
      <c r="EYV1" s="475"/>
      <c r="EYW1" s="475"/>
      <c r="EYX1" s="475"/>
      <c r="EYY1" s="475"/>
      <c r="EYZ1" s="475"/>
      <c r="EZA1" s="475"/>
      <c r="EZB1" s="475"/>
      <c r="EZC1" s="475"/>
      <c r="EZD1" s="475"/>
      <c r="EZE1" s="475"/>
      <c r="EZF1" s="475"/>
      <c r="EZG1" s="475"/>
      <c r="EZH1" s="475"/>
      <c r="EZI1" s="475"/>
      <c r="EZJ1" s="475"/>
      <c r="EZK1" s="475"/>
      <c r="EZL1" s="475"/>
      <c r="EZM1" s="475"/>
      <c r="EZN1" s="475"/>
      <c r="EZO1" s="475"/>
      <c r="EZP1" s="475"/>
      <c r="EZQ1" s="475"/>
      <c r="EZR1" s="475"/>
      <c r="EZS1" s="475"/>
      <c r="EZT1" s="475"/>
      <c r="EZU1" s="475"/>
      <c r="EZV1" s="475"/>
      <c r="EZW1" s="475"/>
      <c r="EZX1" s="475"/>
      <c r="EZY1" s="475"/>
      <c r="EZZ1" s="475"/>
      <c r="FAA1" s="475"/>
      <c r="FAB1" s="475"/>
      <c r="FAC1" s="475"/>
      <c r="FAD1" s="475"/>
      <c r="FAE1" s="475"/>
      <c r="FAF1" s="475"/>
      <c r="FAG1" s="475"/>
      <c r="FAH1" s="475"/>
      <c r="FAI1" s="475"/>
      <c r="FAJ1" s="475"/>
      <c r="FAK1" s="475"/>
      <c r="FAL1" s="475"/>
      <c r="FAM1" s="475"/>
      <c r="FAN1" s="475"/>
      <c r="FAO1" s="475"/>
      <c r="FAP1" s="475"/>
      <c r="FAQ1" s="475"/>
      <c r="FAR1" s="475"/>
      <c r="FAS1" s="475"/>
      <c r="FAT1" s="475"/>
      <c r="FAU1" s="475"/>
      <c r="FAV1" s="475"/>
      <c r="FAW1" s="475"/>
      <c r="FAX1" s="475"/>
      <c r="FAY1" s="475"/>
      <c r="FAZ1" s="475"/>
      <c r="FBA1" s="475"/>
      <c r="FBB1" s="475"/>
      <c r="FBC1" s="475"/>
      <c r="FBD1" s="475"/>
      <c r="FBE1" s="475"/>
      <c r="FBF1" s="475"/>
      <c r="FBG1" s="475"/>
      <c r="FBH1" s="475"/>
      <c r="FBI1" s="475"/>
      <c r="FBJ1" s="475"/>
      <c r="FBK1" s="475"/>
      <c r="FBL1" s="475"/>
      <c r="FBM1" s="475"/>
      <c r="FBN1" s="475"/>
      <c r="FBO1" s="475"/>
      <c r="FBP1" s="475"/>
      <c r="FBQ1" s="475"/>
      <c r="FBR1" s="475"/>
      <c r="FBS1" s="475"/>
      <c r="FBT1" s="475"/>
      <c r="FBU1" s="475"/>
      <c r="FBV1" s="475"/>
      <c r="FBW1" s="475"/>
      <c r="FBX1" s="475"/>
      <c r="FBY1" s="475"/>
      <c r="FBZ1" s="475"/>
      <c r="FCA1" s="475"/>
      <c r="FCB1" s="475"/>
      <c r="FCC1" s="475"/>
      <c r="FCD1" s="475"/>
      <c r="FCE1" s="475"/>
      <c r="FCF1" s="475"/>
      <c r="FCG1" s="475"/>
      <c r="FCH1" s="475"/>
      <c r="FCI1" s="475"/>
      <c r="FCJ1" s="475"/>
      <c r="FCK1" s="475"/>
      <c r="FCL1" s="475"/>
      <c r="FCM1" s="475"/>
      <c r="FCN1" s="475"/>
      <c r="FCO1" s="475"/>
      <c r="FCP1" s="475"/>
      <c r="FCQ1" s="475"/>
      <c r="FCR1" s="475"/>
      <c r="FCS1" s="475"/>
      <c r="FCT1" s="475"/>
      <c r="FCU1" s="475"/>
      <c r="FCV1" s="475"/>
      <c r="FCW1" s="475"/>
      <c r="FCX1" s="475"/>
      <c r="FCY1" s="475"/>
      <c r="FCZ1" s="475"/>
      <c r="FDA1" s="475"/>
      <c r="FDB1" s="475"/>
      <c r="FDC1" s="475"/>
      <c r="FDD1" s="475"/>
      <c r="FDE1" s="475"/>
      <c r="FDF1" s="475"/>
      <c r="FDG1" s="475"/>
      <c r="FDH1" s="475"/>
      <c r="FDI1" s="475"/>
      <c r="FDJ1" s="475"/>
      <c r="FDK1" s="475"/>
      <c r="FDL1" s="475"/>
      <c r="FDM1" s="475"/>
      <c r="FDN1" s="475"/>
      <c r="FDO1" s="475"/>
      <c r="FDP1" s="475"/>
      <c r="FDQ1" s="475"/>
      <c r="FDR1" s="475"/>
      <c r="FDS1" s="475"/>
      <c r="FDT1" s="475"/>
      <c r="FDU1" s="475"/>
      <c r="FDV1" s="475"/>
      <c r="FDW1" s="475"/>
      <c r="FDX1" s="475"/>
      <c r="FDY1" s="475"/>
      <c r="FDZ1" s="475"/>
      <c r="FEA1" s="475"/>
      <c r="FEB1" s="475"/>
      <c r="FEC1" s="475"/>
      <c r="FED1" s="475"/>
      <c r="FEE1" s="475"/>
      <c r="FEF1" s="475"/>
      <c r="FEG1" s="475"/>
      <c r="FEH1" s="475"/>
      <c r="FEI1" s="475"/>
      <c r="FEJ1" s="475"/>
      <c r="FEK1" s="475"/>
      <c r="FEL1" s="475"/>
      <c r="FEM1" s="475"/>
      <c r="FEN1" s="475"/>
      <c r="FEO1" s="475"/>
      <c r="FEP1" s="475"/>
      <c r="FEQ1" s="475"/>
      <c r="FER1" s="475"/>
      <c r="FES1" s="475"/>
      <c r="FET1" s="475"/>
      <c r="FEU1" s="475"/>
      <c r="FEV1" s="475"/>
      <c r="FEW1" s="475"/>
      <c r="FEX1" s="475"/>
      <c r="FEY1" s="475"/>
      <c r="FEZ1" s="475"/>
      <c r="FFA1" s="475"/>
      <c r="FFB1" s="475"/>
      <c r="FFC1" s="475"/>
      <c r="FFD1" s="475"/>
      <c r="FFE1" s="475"/>
      <c r="FFF1" s="475"/>
      <c r="FFG1" s="475"/>
      <c r="FFH1" s="475"/>
      <c r="FFI1" s="475"/>
      <c r="FFJ1" s="475"/>
      <c r="FFK1" s="475"/>
      <c r="FFL1" s="475"/>
      <c r="FFM1" s="475"/>
      <c r="FFN1" s="475"/>
      <c r="FFO1" s="475"/>
      <c r="FFP1" s="475"/>
      <c r="FFQ1" s="475"/>
      <c r="FFR1" s="475"/>
      <c r="FFS1" s="475"/>
      <c r="FFT1" s="475"/>
      <c r="FFU1" s="475"/>
      <c r="FFV1" s="475"/>
      <c r="FFW1" s="475"/>
      <c r="FFX1" s="475"/>
      <c r="FFY1" s="475"/>
      <c r="FFZ1" s="475"/>
      <c r="FGA1" s="475"/>
      <c r="FGB1" s="475"/>
      <c r="FGC1" s="475"/>
      <c r="FGD1" s="475"/>
      <c r="FGE1" s="475"/>
      <c r="FGF1" s="475"/>
      <c r="FGG1" s="475"/>
      <c r="FGH1" s="475"/>
      <c r="FGI1" s="475"/>
      <c r="FGJ1" s="475"/>
      <c r="FGK1" s="475"/>
      <c r="FGL1" s="475"/>
      <c r="FGM1" s="475"/>
      <c r="FGN1" s="475"/>
      <c r="FGO1" s="475"/>
      <c r="FGP1" s="475"/>
      <c r="FGQ1" s="475"/>
      <c r="FGR1" s="475"/>
      <c r="FGS1" s="475"/>
      <c r="FGT1" s="475"/>
      <c r="FGU1" s="475"/>
      <c r="FGV1" s="475"/>
      <c r="FGW1" s="475"/>
      <c r="FGX1" s="475"/>
      <c r="FGY1" s="475"/>
      <c r="FGZ1" s="475"/>
      <c r="FHA1" s="475"/>
      <c r="FHB1" s="475"/>
      <c r="FHC1" s="475"/>
      <c r="FHD1" s="475"/>
      <c r="FHE1" s="475"/>
      <c r="FHF1" s="475"/>
      <c r="FHG1" s="475"/>
      <c r="FHH1" s="475"/>
      <c r="FHI1" s="475"/>
      <c r="FHJ1" s="475"/>
      <c r="FHK1" s="475"/>
      <c r="FHL1" s="475"/>
      <c r="FHM1" s="475"/>
      <c r="FHN1" s="475"/>
      <c r="FHO1" s="475"/>
      <c r="FHP1" s="475"/>
      <c r="FHQ1" s="475"/>
      <c r="FHR1" s="475"/>
      <c r="FHS1" s="475"/>
      <c r="FHT1" s="475"/>
      <c r="FHU1" s="475"/>
      <c r="FHV1" s="475"/>
      <c r="FHW1" s="475"/>
      <c r="FHX1" s="475"/>
      <c r="FHY1" s="475"/>
      <c r="FHZ1" s="475"/>
      <c r="FIA1" s="475"/>
      <c r="FIB1" s="475"/>
      <c r="FIC1" s="475"/>
      <c r="FID1" s="475"/>
      <c r="FIE1" s="475"/>
      <c r="FIF1" s="475"/>
      <c r="FIG1" s="475"/>
      <c r="FIH1" s="475"/>
      <c r="FII1" s="475"/>
      <c r="FIJ1" s="475"/>
      <c r="FIK1" s="475"/>
      <c r="FIL1" s="475"/>
      <c r="FIM1" s="475"/>
      <c r="FIN1" s="475"/>
      <c r="FIO1" s="475"/>
      <c r="FIP1" s="475"/>
      <c r="FIQ1" s="475"/>
      <c r="FIR1" s="475"/>
      <c r="FIS1" s="475"/>
      <c r="FIT1" s="475"/>
      <c r="FIU1" s="475"/>
      <c r="FIV1" s="475"/>
      <c r="FIW1" s="475"/>
      <c r="FIX1" s="475"/>
      <c r="FIY1" s="475"/>
      <c r="FIZ1" s="475"/>
      <c r="FJA1" s="475"/>
      <c r="FJB1" s="475"/>
      <c r="FJC1" s="475"/>
      <c r="FJD1" s="475"/>
      <c r="FJE1" s="475"/>
      <c r="FJF1" s="475"/>
      <c r="FJG1" s="475"/>
      <c r="FJH1" s="475"/>
      <c r="FJI1" s="475"/>
      <c r="FJJ1" s="475"/>
      <c r="FJK1" s="475"/>
      <c r="FJL1" s="475"/>
      <c r="FJM1" s="475"/>
      <c r="FJN1" s="475"/>
      <c r="FJO1" s="475"/>
      <c r="FJP1" s="475"/>
      <c r="FJQ1" s="475"/>
      <c r="FJR1" s="475"/>
      <c r="FJS1" s="475"/>
      <c r="FJT1" s="475"/>
      <c r="FJU1" s="475"/>
      <c r="FJV1" s="475"/>
      <c r="FJW1" s="475"/>
      <c r="FJX1" s="475"/>
      <c r="FJY1" s="475"/>
      <c r="FJZ1" s="475"/>
      <c r="FKA1" s="475"/>
      <c r="FKB1" s="475"/>
      <c r="FKC1" s="475"/>
      <c r="FKD1" s="475"/>
      <c r="FKE1" s="475"/>
      <c r="FKF1" s="475"/>
      <c r="FKG1" s="475"/>
      <c r="FKH1" s="475"/>
      <c r="FKI1" s="475"/>
      <c r="FKJ1" s="475"/>
      <c r="FKK1" s="475"/>
      <c r="FKL1" s="475"/>
      <c r="FKM1" s="475"/>
      <c r="FKN1" s="475"/>
      <c r="FKO1" s="475"/>
      <c r="FKP1" s="475"/>
      <c r="FKQ1" s="475"/>
      <c r="FKR1" s="475"/>
      <c r="FKS1" s="475"/>
      <c r="FKT1" s="475"/>
      <c r="FKU1" s="475"/>
      <c r="FKV1" s="475"/>
      <c r="FKW1" s="475"/>
      <c r="FKX1" s="475"/>
      <c r="FKY1" s="475"/>
      <c r="FKZ1" s="475"/>
      <c r="FLA1" s="475"/>
      <c r="FLB1" s="475"/>
      <c r="FLC1" s="475"/>
      <c r="FLD1" s="475"/>
      <c r="FLE1" s="475"/>
      <c r="FLF1" s="475"/>
      <c r="FLG1" s="475"/>
      <c r="FLH1" s="475"/>
      <c r="FLI1" s="475"/>
      <c r="FLJ1" s="475"/>
      <c r="FLK1" s="475"/>
      <c r="FLL1" s="475"/>
      <c r="FLM1" s="475"/>
      <c r="FLN1" s="475"/>
      <c r="FLO1" s="475"/>
      <c r="FLP1" s="475"/>
      <c r="FLQ1" s="475"/>
      <c r="FLR1" s="475"/>
      <c r="FLS1" s="475"/>
      <c r="FLT1" s="475"/>
      <c r="FLU1" s="475"/>
      <c r="FLV1" s="475"/>
      <c r="FLW1" s="475"/>
      <c r="FLX1" s="475"/>
      <c r="FLY1" s="475"/>
      <c r="FLZ1" s="475"/>
      <c r="FMA1" s="475"/>
      <c r="FMB1" s="475"/>
      <c r="FMC1" s="475"/>
      <c r="FMD1" s="475"/>
      <c r="FME1" s="475"/>
      <c r="FMF1" s="475"/>
      <c r="FMG1" s="475"/>
      <c r="FMH1" s="475"/>
      <c r="FMI1" s="475"/>
      <c r="FMJ1" s="475"/>
      <c r="FMK1" s="475"/>
      <c r="FML1" s="475"/>
      <c r="FMM1" s="475"/>
      <c r="FMN1" s="475"/>
      <c r="FMO1" s="475"/>
      <c r="FMP1" s="475"/>
      <c r="FMQ1" s="475"/>
      <c r="FMR1" s="475"/>
      <c r="FMS1" s="475"/>
      <c r="FMT1" s="475"/>
      <c r="FMU1" s="475"/>
      <c r="FMV1" s="475"/>
      <c r="FMW1" s="475"/>
      <c r="FMX1" s="475"/>
      <c r="FMY1" s="475"/>
      <c r="FMZ1" s="475"/>
      <c r="FNA1" s="475"/>
      <c r="FNB1" s="475"/>
      <c r="FNC1" s="475"/>
      <c r="FND1" s="475"/>
      <c r="FNE1" s="475"/>
      <c r="FNF1" s="475"/>
      <c r="FNG1" s="475"/>
      <c r="FNH1" s="475"/>
      <c r="FNI1" s="475"/>
      <c r="FNJ1" s="475"/>
      <c r="FNK1" s="475"/>
      <c r="FNL1" s="475"/>
      <c r="FNM1" s="475"/>
      <c r="FNN1" s="475"/>
      <c r="FNO1" s="475"/>
      <c r="FNP1" s="475"/>
      <c r="FNQ1" s="475"/>
      <c r="FNR1" s="475"/>
      <c r="FNS1" s="475"/>
      <c r="FNT1" s="475"/>
      <c r="FNU1" s="475"/>
      <c r="FNV1" s="475"/>
      <c r="FNW1" s="475"/>
      <c r="FNX1" s="475"/>
      <c r="FNY1" s="475"/>
      <c r="FNZ1" s="475"/>
      <c r="FOA1" s="475"/>
      <c r="FOB1" s="475"/>
      <c r="FOC1" s="475"/>
      <c r="FOD1" s="475"/>
      <c r="FOE1" s="475"/>
      <c r="FOF1" s="475"/>
      <c r="FOG1" s="475"/>
      <c r="FOH1" s="475"/>
      <c r="FOI1" s="475"/>
      <c r="FOJ1" s="475"/>
      <c r="FOK1" s="475"/>
      <c r="FOL1" s="475"/>
      <c r="FOM1" s="475"/>
      <c r="FON1" s="475"/>
      <c r="FOO1" s="475"/>
      <c r="FOP1" s="475"/>
      <c r="FOQ1" s="475"/>
      <c r="FOR1" s="475"/>
      <c r="FOS1" s="475"/>
      <c r="FOT1" s="475"/>
      <c r="FOU1" s="475"/>
      <c r="FOV1" s="475"/>
      <c r="FOW1" s="475"/>
      <c r="FOX1" s="475"/>
      <c r="FOY1" s="475"/>
      <c r="FOZ1" s="475"/>
      <c r="FPA1" s="475"/>
      <c r="FPB1" s="475"/>
      <c r="FPC1" s="475"/>
      <c r="FPD1" s="475"/>
      <c r="FPE1" s="475"/>
      <c r="FPF1" s="475"/>
      <c r="FPG1" s="475"/>
      <c r="FPH1" s="475"/>
      <c r="FPI1" s="475"/>
      <c r="FPJ1" s="475"/>
      <c r="FPK1" s="475"/>
      <c r="FPL1" s="475"/>
      <c r="FPM1" s="475"/>
      <c r="FPN1" s="475"/>
      <c r="FPO1" s="475"/>
      <c r="FPP1" s="475"/>
      <c r="FPQ1" s="475"/>
      <c r="FPR1" s="475"/>
      <c r="FPS1" s="475"/>
      <c r="FPT1" s="475"/>
      <c r="FPU1" s="475"/>
      <c r="FPV1" s="475"/>
      <c r="FPW1" s="475"/>
      <c r="FPX1" s="475"/>
      <c r="FPY1" s="475"/>
      <c r="FPZ1" s="475"/>
      <c r="FQA1" s="475"/>
      <c r="FQB1" s="475"/>
      <c r="FQC1" s="475"/>
      <c r="FQD1" s="475"/>
      <c r="FQE1" s="475"/>
      <c r="FQF1" s="475"/>
      <c r="FQG1" s="475"/>
      <c r="FQH1" s="475"/>
      <c r="FQI1" s="475"/>
      <c r="FQJ1" s="475"/>
      <c r="FQK1" s="475"/>
      <c r="FQL1" s="475"/>
      <c r="FQM1" s="475"/>
      <c r="FQN1" s="475"/>
      <c r="FQO1" s="475"/>
      <c r="FQP1" s="475"/>
      <c r="FQQ1" s="475"/>
      <c r="FQR1" s="475"/>
      <c r="FQS1" s="475"/>
      <c r="FQT1" s="475"/>
      <c r="FQU1" s="475"/>
      <c r="FQV1" s="475"/>
      <c r="FQW1" s="475"/>
      <c r="FQX1" s="475"/>
      <c r="FQY1" s="475"/>
      <c r="FQZ1" s="475"/>
      <c r="FRA1" s="475"/>
      <c r="FRB1" s="475"/>
      <c r="FRC1" s="475"/>
      <c r="FRD1" s="475"/>
      <c r="FRE1" s="475"/>
      <c r="FRF1" s="475"/>
      <c r="FRG1" s="475"/>
      <c r="FRH1" s="475"/>
      <c r="FRI1" s="475"/>
      <c r="FRJ1" s="475"/>
      <c r="FRK1" s="475"/>
      <c r="FRL1" s="475"/>
      <c r="FRM1" s="475"/>
      <c r="FRN1" s="475"/>
      <c r="FRO1" s="475"/>
      <c r="FRP1" s="475"/>
      <c r="FRQ1" s="475"/>
      <c r="FRR1" s="475"/>
      <c r="FRS1" s="475"/>
      <c r="FRT1" s="475"/>
      <c r="FRU1" s="475"/>
      <c r="FRV1" s="475"/>
      <c r="FRW1" s="475"/>
      <c r="FRX1" s="475"/>
      <c r="FRY1" s="475"/>
      <c r="FRZ1" s="475"/>
      <c r="FSA1" s="475"/>
      <c r="FSB1" s="475"/>
      <c r="FSC1" s="475"/>
      <c r="FSD1" s="475"/>
      <c r="FSE1" s="475"/>
      <c r="FSF1" s="475"/>
      <c r="FSG1" s="475"/>
      <c r="FSH1" s="475"/>
      <c r="FSI1" s="475"/>
      <c r="FSJ1" s="475"/>
      <c r="FSK1" s="475"/>
      <c r="FSL1" s="475"/>
      <c r="FSM1" s="475"/>
      <c r="FSN1" s="475"/>
      <c r="FSO1" s="475"/>
      <c r="FSP1" s="475"/>
      <c r="FSQ1" s="475"/>
      <c r="FSR1" s="475"/>
      <c r="FSS1" s="475"/>
      <c r="FST1" s="475"/>
      <c r="FSU1" s="475"/>
      <c r="FSV1" s="475"/>
      <c r="FSW1" s="475"/>
      <c r="FSX1" s="475"/>
      <c r="FSY1" s="475"/>
      <c r="FSZ1" s="475"/>
      <c r="FTA1" s="475"/>
      <c r="FTB1" s="475"/>
      <c r="FTC1" s="475"/>
      <c r="FTD1" s="475"/>
      <c r="FTE1" s="475"/>
      <c r="FTF1" s="475"/>
      <c r="FTG1" s="475"/>
      <c r="FTH1" s="475"/>
      <c r="FTI1" s="475"/>
      <c r="FTJ1" s="475"/>
      <c r="FTK1" s="475"/>
      <c r="FTL1" s="475"/>
      <c r="FTM1" s="475"/>
      <c r="FTN1" s="475"/>
      <c r="FTO1" s="475"/>
      <c r="FTP1" s="475"/>
      <c r="FTQ1" s="475"/>
      <c r="FTR1" s="475"/>
      <c r="FTS1" s="475"/>
      <c r="FTT1" s="475"/>
      <c r="FTU1" s="475"/>
      <c r="FTV1" s="475"/>
      <c r="FTW1" s="475"/>
      <c r="FTX1" s="475"/>
      <c r="FTY1" s="475"/>
      <c r="FTZ1" s="475"/>
      <c r="FUA1" s="475"/>
      <c r="FUB1" s="475"/>
      <c r="FUC1" s="475"/>
      <c r="FUD1" s="475"/>
      <c r="FUE1" s="475"/>
      <c r="FUF1" s="475"/>
      <c r="FUG1" s="475"/>
      <c r="FUH1" s="475"/>
      <c r="FUI1" s="475"/>
      <c r="FUJ1" s="475"/>
      <c r="FUK1" s="475"/>
      <c r="FUL1" s="475"/>
      <c r="FUM1" s="475"/>
      <c r="FUN1" s="475"/>
      <c r="FUO1" s="475"/>
      <c r="FUP1" s="475"/>
      <c r="FUQ1" s="475"/>
      <c r="FUR1" s="475"/>
      <c r="FUS1" s="475"/>
      <c r="FUT1" s="475"/>
      <c r="FUU1" s="475"/>
      <c r="FUV1" s="475"/>
      <c r="FUW1" s="475"/>
      <c r="FUX1" s="475"/>
      <c r="FUY1" s="475"/>
      <c r="FUZ1" s="475"/>
      <c r="FVA1" s="475"/>
      <c r="FVB1" s="475"/>
      <c r="FVC1" s="475"/>
      <c r="FVD1" s="475"/>
      <c r="FVE1" s="475"/>
      <c r="FVF1" s="475"/>
      <c r="FVG1" s="475"/>
      <c r="FVH1" s="475"/>
      <c r="FVI1" s="475"/>
      <c r="FVJ1" s="475"/>
      <c r="FVK1" s="475"/>
      <c r="FVL1" s="475"/>
      <c r="FVM1" s="475"/>
      <c r="FVN1" s="475"/>
      <c r="FVO1" s="475"/>
      <c r="FVP1" s="475"/>
      <c r="FVQ1" s="475"/>
      <c r="FVR1" s="475"/>
      <c r="FVS1" s="475"/>
      <c r="FVT1" s="475"/>
      <c r="FVU1" s="475"/>
      <c r="FVV1" s="475"/>
      <c r="FVW1" s="475"/>
      <c r="FVX1" s="475"/>
      <c r="FVY1" s="475"/>
      <c r="FVZ1" s="475"/>
      <c r="FWA1" s="475"/>
      <c r="FWB1" s="475"/>
      <c r="FWC1" s="475"/>
      <c r="FWD1" s="475"/>
      <c r="FWE1" s="475"/>
      <c r="FWF1" s="475"/>
      <c r="FWG1" s="475"/>
      <c r="FWH1" s="475"/>
      <c r="FWI1" s="475"/>
      <c r="FWJ1" s="475"/>
      <c r="FWK1" s="475"/>
      <c r="FWL1" s="475"/>
      <c r="FWM1" s="475"/>
      <c r="FWN1" s="475"/>
      <c r="FWO1" s="475"/>
      <c r="FWP1" s="475"/>
      <c r="FWQ1" s="475"/>
      <c r="FWR1" s="475"/>
      <c r="FWS1" s="475"/>
      <c r="FWT1" s="475"/>
      <c r="FWU1" s="475"/>
      <c r="FWV1" s="475"/>
      <c r="FWW1" s="475"/>
      <c r="FWX1" s="475"/>
      <c r="FWY1" s="475"/>
      <c r="FWZ1" s="475"/>
      <c r="FXA1" s="475"/>
      <c r="FXB1" s="475"/>
      <c r="FXC1" s="475"/>
      <c r="FXD1" s="475"/>
      <c r="FXE1" s="475"/>
      <c r="FXF1" s="475"/>
      <c r="FXG1" s="475"/>
      <c r="FXH1" s="475"/>
      <c r="FXI1" s="475"/>
      <c r="FXJ1" s="475"/>
      <c r="FXK1" s="475"/>
      <c r="FXL1" s="475"/>
      <c r="FXM1" s="475"/>
      <c r="FXN1" s="475"/>
      <c r="FXO1" s="475"/>
      <c r="FXP1" s="475"/>
      <c r="FXQ1" s="475"/>
      <c r="FXR1" s="475"/>
      <c r="FXS1" s="475"/>
      <c r="FXT1" s="475"/>
      <c r="FXU1" s="475"/>
      <c r="FXV1" s="475"/>
      <c r="FXW1" s="475"/>
      <c r="FXX1" s="475"/>
      <c r="FXY1" s="475"/>
      <c r="FXZ1" s="475"/>
      <c r="FYA1" s="475"/>
      <c r="FYB1" s="475"/>
      <c r="FYC1" s="475"/>
      <c r="FYD1" s="475"/>
      <c r="FYE1" s="475"/>
      <c r="FYF1" s="475"/>
      <c r="FYG1" s="475"/>
      <c r="FYH1" s="475"/>
      <c r="FYI1" s="475"/>
      <c r="FYJ1" s="475"/>
      <c r="FYK1" s="475"/>
      <c r="FYL1" s="475"/>
      <c r="FYM1" s="475"/>
      <c r="FYN1" s="475"/>
      <c r="FYO1" s="475"/>
      <c r="FYP1" s="475"/>
      <c r="FYQ1" s="475"/>
      <c r="FYR1" s="475"/>
      <c r="FYS1" s="475"/>
      <c r="FYT1" s="475"/>
      <c r="FYU1" s="475"/>
      <c r="FYV1" s="475"/>
      <c r="FYW1" s="475"/>
      <c r="FYX1" s="475"/>
      <c r="FYY1" s="475"/>
      <c r="FYZ1" s="475"/>
      <c r="FZA1" s="475"/>
      <c r="FZB1" s="475"/>
      <c r="FZC1" s="475"/>
      <c r="FZD1" s="475"/>
      <c r="FZE1" s="475"/>
      <c r="FZF1" s="475"/>
      <c r="FZG1" s="475"/>
      <c r="FZH1" s="475"/>
      <c r="FZI1" s="475"/>
      <c r="FZJ1" s="475"/>
      <c r="FZK1" s="475"/>
      <c r="FZL1" s="475"/>
      <c r="FZM1" s="475"/>
      <c r="FZN1" s="475"/>
      <c r="FZO1" s="475"/>
      <c r="FZP1" s="475"/>
      <c r="FZQ1" s="475"/>
      <c r="FZR1" s="475"/>
      <c r="FZS1" s="475"/>
      <c r="FZT1" s="475"/>
      <c r="FZU1" s="475"/>
      <c r="FZV1" s="475"/>
      <c r="FZW1" s="475"/>
      <c r="FZX1" s="475"/>
      <c r="FZY1" s="475"/>
      <c r="FZZ1" s="475"/>
      <c r="GAA1" s="475"/>
      <c r="GAB1" s="475"/>
      <c r="GAC1" s="475"/>
      <c r="GAD1" s="475"/>
      <c r="GAE1" s="475"/>
      <c r="GAF1" s="475"/>
      <c r="GAG1" s="475"/>
      <c r="GAH1" s="475"/>
      <c r="GAI1" s="475"/>
      <c r="GAJ1" s="475"/>
      <c r="GAK1" s="475"/>
      <c r="GAL1" s="475"/>
      <c r="GAM1" s="475"/>
      <c r="GAN1" s="475"/>
      <c r="GAO1" s="475"/>
      <c r="GAP1" s="475"/>
      <c r="GAQ1" s="475"/>
      <c r="GAR1" s="475"/>
      <c r="GAS1" s="475"/>
      <c r="GAT1" s="475"/>
      <c r="GAU1" s="475"/>
      <c r="GAV1" s="475"/>
      <c r="GAW1" s="475"/>
      <c r="GAX1" s="475"/>
      <c r="GAY1" s="475"/>
      <c r="GAZ1" s="475"/>
      <c r="GBA1" s="475"/>
      <c r="GBB1" s="475"/>
      <c r="GBC1" s="475"/>
      <c r="GBD1" s="475"/>
      <c r="GBE1" s="475"/>
      <c r="GBF1" s="475"/>
      <c r="GBG1" s="475"/>
      <c r="GBH1" s="475"/>
      <c r="GBI1" s="475"/>
      <c r="GBJ1" s="475"/>
      <c r="GBK1" s="475"/>
      <c r="GBL1" s="475"/>
      <c r="GBM1" s="475"/>
      <c r="GBN1" s="475"/>
      <c r="GBO1" s="475"/>
      <c r="GBP1" s="475"/>
      <c r="GBQ1" s="475"/>
      <c r="GBR1" s="475"/>
      <c r="GBS1" s="475"/>
      <c r="GBT1" s="475"/>
      <c r="GBU1" s="475"/>
      <c r="GBV1" s="475"/>
      <c r="GBW1" s="475"/>
      <c r="GBX1" s="475"/>
      <c r="GBY1" s="475"/>
      <c r="GBZ1" s="475"/>
      <c r="GCA1" s="475"/>
      <c r="GCB1" s="475"/>
      <c r="GCC1" s="475"/>
      <c r="GCD1" s="475"/>
      <c r="GCE1" s="475"/>
      <c r="GCF1" s="475"/>
      <c r="GCG1" s="475"/>
      <c r="GCH1" s="475"/>
      <c r="GCI1" s="475"/>
      <c r="GCJ1" s="475"/>
      <c r="GCK1" s="475"/>
      <c r="GCL1" s="475"/>
      <c r="GCM1" s="475"/>
      <c r="GCN1" s="475"/>
      <c r="GCO1" s="475"/>
      <c r="GCP1" s="475"/>
      <c r="GCQ1" s="475"/>
      <c r="GCR1" s="475"/>
      <c r="GCS1" s="475"/>
      <c r="GCT1" s="475"/>
      <c r="GCU1" s="475"/>
      <c r="GCV1" s="475"/>
      <c r="GCW1" s="475"/>
      <c r="GCX1" s="475"/>
      <c r="GCY1" s="475"/>
      <c r="GCZ1" s="475"/>
      <c r="GDA1" s="475"/>
      <c r="GDB1" s="475"/>
      <c r="GDC1" s="475"/>
      <c r="GDD1" s="475"/>
      <c r="GDE1" s="475"/>
      <c r="GDF1" s="475"/>
      <c r="GDG1" s="475"/>
      <c r="GDH1" s="475"/>
      <c r="GDI1" s="475"/>
      <c r="GDJ1" s="475"/>
      <c r="GDK1" s="475"/>
      <c r="GDL1" s="475"/>
      <c r="GDM1" s="475"/>
      <c r="GDN1" s="475"/>
      <c r="GDO1" s="475"/>
      <c r="GDP1" s="475"/>
      <c r="GDQ1" s="475"/>
      <c r="GDR1" s="475"/>
      <c r="GDS1" s="475"/>
      <c r="GDT1" s="475"/>
      <c r="GDU1" s="475"/>
      <c r="GDV1" s="475"/>
      <c r="GDW1" s="475"/>
      <c r="GDX1" s="475"/>
      <c r="GDY1" s="475"/>
      <c r="GDZ1" s="475"/>
      <c r="GEA1" s="475"/>
      <c r="GEB1" s="475"/>
      <c r="GEC1" s="475"/>
      <c r="GED1" s="475"/>
      <c r="GEE1" s="475"/>
      <c r="GEF1" s="475"/>
      <c r="GEG1" s="475"/>
      <c r="GEH1" s="475"/>
      <c r="GEI1" s="475"/>
      <c r="GEJ1" s="475"/>
      <c r="GEK1" s="475"/>
      <c r="GEL1" s="475"/>
      <c r="GEM1" s="475"/>
      <c r="GEN1" s="475"/>
      <c r="GEO1" s="475"/>
      <c r="GEP1" s="475"/>
      <c r="GEQ1" s="475"/>
      <c r="GER1" s="475"/>
      <c r="GES1" s="475"/>
      <c r="GET1" s="475"/>
      <c r="GEU1" s="475"/>
      <c r="GEV1" s="475"/>
      <c r="GEW1" s="475"/>
      <c r="GEX1" s="475"/>
      <c r="GEY1" s="475"/>
      <c r="GEZ1" s="475"/>
      <c r="GFA1" s="475"/>
      <c r="GFB1" s="475"/>
      <c r="GFC1" s="475"/>
      <c r="GFD1" s="475"/>
      <c r="GFE1" s="475"/>
      <c r="GFF1" s="475"/>
      <c r="GFG1" s="475"/>
      <c r="GFH1" s="475"/>
      <c r="GFI1" s="475"/>
      <c r="GFJ1" s="475"/>
      <c r="GFK1" s="475"/>
      <c r="GFL1" s="475"/>
      <c r="GFM1" s="475"/>
      <c r="GFN1" s="475"/>
      <c r="GFO1" s="475"/>
      <c r="GFP1" s="475"/>
      <c r="GFQ1" s="475"/>
      <c r="GFR1" s="475"/>
      <c r="GFS1" s="475"/>
      <c r="GFT1" s="475"/>
      <c r="GFU1" s="475"/>
      <c r="GFV1" s="475"/>
      <c r="GFW1" s="475"/>
      <c r="GFX1" s="475"/>
      <c r="GFY1" s="475"/>
      <c r="GFZ1" s="475"/>
      <c r="GGA1" s="475"/>
      <c r="GGB1" s="475"/>
      <c r="GGC1" s="475"/>
      <c r="GGD1" s="475"/>
      <c r="GGE1" s="475"/>
      <c r="GGF1" s="475"/>
      <c r="GGG1" s="475"/>
      <c r="GGH1" s="475"/>
      <c r="GGI1" s="475"/>
      <c r="GGJ1" s="475"/>
      <c r="GGK1" s="475"/>
      <c r="GGL1" s="475"/>
      <c r="GGM1" s="475"/>
      <c r="GGN1" s="475"/>
      <c r="GGO1" s="475"/>
      <c r="GGP1" s="475"/>
      <c r="GGQ1" s="475"/>
      <c r="GGR1" s="475"/>
      <c r="GGS1" s="475"/>
      <c r="GGT1" s="475"/>
      <c r="GGU1" s="475"/>
      <c r="GGV1" s="475"/>
      <c r="GGW1" s="475"/>
      <c r="GGX1" s="475"/>
      <c r="GGY1" s="475"/>
      <c r="GGZ1" s="475"/>
      <c r="GHA1" s="475"/>
      <c r="GHB1" s="475"/>
      <c r="GHC1" s="475"/>
      <c r="GHD1" s="475"/>
      <c r="GHE1" s="475"/>
      <c r="GHF1" s="475"/>
      <c r="GHG1" s="475"/>
      <c r="GHH1" s="475"/>
      <c r="GHI1" s="475"/>
      <c r="GHJ1" s="475"/>
      <c r="GHK1" s="475"/>
      <c r="GHL1" s="475"/>
      <c r="GHM1" s="475"/>
      <c r="GHN1" s="475"/>
      <c r="GHO1" s="475"/>
      <c r="GHP1" s="475"/>
      <c r="GHQ1" s="475"/>
      <c r="GHR1" s="475"/>
      <c r="GHS1" s="475"/>
      <c r="GHT1" s="475"/>
      <c r="GHU1" s="475"/>
      <c r="GHV1" s="475"/>
      <c r="GHW1" s="475"/>
      <c r="GHX1" s="475"/>
      <c r="GHY1" s="475"/>
      <c r="GHZ1" s="475"/>
      <c r="GIA1" s="475"/>
      <c r="GIB1" s="475"/>
      <c r="GIC1" s="475"/>
      <c r="GID1" s="475"/>
      <c r="GIE1" s="475"/>
      <c r="GIF1" s="475"/>
      <c r="GIG1" s="475"/>
      <c r="GIH1" s="475"/>
      <c r="GII1" s="475"/>
      <c r="GIJ1" s="475"/>
      <c r="GIK1" s="475"/>
      <c r="GIL1" s="475"/>
      <c r="GIM1" s="475"/>
      <c r="GIN1" s="475"/>
      <c r="GIO1" s="475"/>
      <c r="GIP1" s="475"/>
      <c r="GIQ1" s="475"/>
      <c r="GIR1" s="475"/>
      <c r="GIS1" s="475"/>
      <c r="GIT1" s="475"/>
      <c r="GIU1" s="475"/>
      <c r="GIV1" s="475"/>
      <c r="GIW1" s="475"/>
      <c r="GIX1" s="475"/>
      <c r="GIY1" s="475"/>
      <c r="GIZ1" s="475"/>
      <c r="GJA1" s="475"/>
      <c r="GJB1" s="475"/>
      <c r="GJC1" s="475"/>
      <c r="GJD1" s="475"/>
      <c r="GJE1" s="475"/>
      <c r="GJF1" s="475"/>
      <c r="GJG1" s="475"/>
      <c r="GJH1" s="475"/>
      <c r="GJI1" s="475"/>
      <c r="GJJ1" s="475"/>
      <c r="GJK1" s="475"/>
      <c r="GJL1" s="475"/>
      <c r="GJM1" s="475"/>
      <c r="GJN1" s="475"/>
      <c r="GJO1" s="475"/>
      <c r="GJP1" s="475"/>
      <c r="GJQ1" s="475"/>
      <c r="GJR1" s="475"/>
      <c r="GJS1" s="475"/>
      <c r="GJT1" s="475"/>
      <c r="GJU1" s="475"/>
      <c r="GJV1" s="475"/>
      <c r="GJW1" s="475"/>
      <c r="GJX1" s="475"/>
      <c r="GJY1" s="475"/>
      <c r="GJZ1" s="475"/>
      <c r="GKA1" s="475"/>
      <c r="GKB1" s="475"/>
      <c r="GKC1" s="475"/>
      <c r="GKD1" s="475"/>
      <c r="GKE1" s="475"/>
      <c r="GKF1" s="475"/>
      <c r="GKG1" s="475"/>
      <c r="GKH1" s="475"/>
      <c r="GKI1" s="475"/>
      <c r="GKJ1" s="475"/>
      <c r="GKK1" s="475"/>
      <c r="GKL1" s="475"/>
      <c r="GKM1" s="475"/>
      <c r="GKN1" s="475"/>
      <c r="GKO1" s="475"/>
      <c r="GKP1" s="475"/>
      <c r="GKQ1" s="475"/>
      <c r="GKR1" s="475"/>
      <c r="GKS1" s="475"/>
      <c r="GKT1" s="475"/>
      <c r="GKU1" s="475"/>
      <c r="GKV1" s="475"/>
      <c r="GKW1" s="475"/>
      <c r="GKX1" s="475"/>
      <c r="GKY1" s="475"/>
      <c r="GKZ1" s="475"/>
      <c r="GLA1" s="475"/>
      <c r="GLB1" s="475"/>
      <c r="GLC1" s="475"/>
      <c r="GLD1" s="475"/>
      <c r="GLE1" s="475"/>
      <c r="GLF1" s="475"/>
      <c r="GLG1" s="475"/>
      <c r="GLH1" s="475"/>
      <c r="GLI1" s="475"/>
      <c r="GLJ1" s="475"/>
      <c r="GLK1" s="475"/>
      <c r="GLL1" s="475"/>
      <c r="GLM1" s="475"/>
      <c r="GLN1" s="475"/>
      <c r="GLO1" s="475"/>
      <c r="GLP1" s="475"/>
      <c r="GLQ1" s="475"/>
      <c r="GLR1" s="475"/>
      <c r="GLS1" s="475"/>
      <c r="GLT1" s="475"/>
      <c r="GLU1" s="475"/>
      <c r="GLV1" s="475"/>
      <c r="GLW1" s="475"/>
      <c r="GLX1" s="475"/>
      <c r="GLY1" s="475"/>
      <c r="GLZ1" s="475"/>
      <c r="GMA1" s="475"/>
      <c r="GMB1" s="475"/>
      <c r="GMC1" s="475"/>
      <c r="GMD1" s="475"/>
      <c r="GME1" s="475"/>
      <c r="GMF1" s="475"/>
      <c r="GMG1" s="475"/>
      <c r="GMH1" s="475"/>
      <c r="GMI1" s="475"/>
      <c r="GMJ1" s="475"/>
      <c r="GMK1" s="475"/>
      <c r="GML1" s="475"/>
      <c r="GMM1" s="475"/>
      <c r="GMN1" s="475"/>
      <c r="GMO1" s="475"/>
      <c r="GMP1" s="475"/>
      <c r="GMQ1" s="475"/>
      <c r="GMR1" s="475"/>
      <c r="GMS1" s="475"/>
      <c r="GMT1" s="475"/>
      <c r="GMU1" s="475"/>
      <c r="GMV1" s="475"/>
      <c r="GMW1" s="475"/>
      <c r="GMX1" s="475"/>
      <c r="GMY1" s="475"/>
      <c r="GMZ1" s="475"/>
      <c r="GNA1" s="475"/>
      <c r="GNB1" s="475"/>
      <c r="GNC1" s="475"/>
      <c r="GND1" s="475"/>
      <c r="GNE1" s="475"/>
      <c r="GNF1" s="475"/>
      <c r="GNG1" s="475"/>
      <c r="GNH1" s="475"/>
      <c r="GNI1" s="475"/>
      <c r="GNJ1" s="475"/>
      <c r="GNK1" s="475"/>
      <c r="GNL1" s="475"/>
      <c r="GNM1" s="475"/>
      <c r="GNN1" s="475"/>
      <c r="GNO1" s="475"/>
      <c r="GNP1" s="475"/>
      <c r="GNQ1" s="475"/>
      <c r="GNR1" s="475"/>
      <c r="GNS1" s="475"/>
      <c r="GNT1" s="475"/>
      <c r="GNU1" s="475"/>
      <c r="GNV1" s="475"/>
      <c r="GNW1" s="475"/>
      <c r="GNX1" s="475"/>
      <c r="GNY1" s="475"/>
      <c r="GNZ1" s="475"/>
      <c r="GOA1" s="475"/>
      <c r="GOB1" s="475"/>
      <c r="GOC1" s="475"/>
      <c r="GOD1" s="475"/>
      <c r="GOE1" s="475"/>
      <c r="GOF1" s="475"/>
      <c r="GOG1" s="475"/>
      <c r="GOH1" s="475"/>
      <c r="GOI1" s="475"/>
      <c r="GOJ1" s="475"/>
      <c r="GOK1" s="475"/>
      <c r="GOL1" s="475"/>
      <c r="GOM1" s="475"/>
      <c r="GON1" s="475"/>
      <c r="GOO1" s="475"/>
      <c r="GOP1" s="475"/>
      <c r="GOQ1" s="475"/>
      <c r="GOR1" s="475"/>
      <c r="GOS1" s="475"/>
      <c r="GOT1" s="475"/>
      <c r="GOU1" s="475"/>
      <c r="GOV1" s="475"/>
      <c r="GOW1" s="475"/>
      <c r="GOX1" s="475"/>
      <c r="GOY1" s="475"/>
      <c r="GOZ1" s="475"/>
      <c r="GPA1" s="475"/>
      <c r="GPB1" s="475"/>
      <c r="GPC1" s="475"/>
      <c r="GPD1" s="475"/>
      <c r="GPE1" s="475"/>
      <c r="GPF1" s="475"/>
      <c r="GPG1" s="475"/>
      <c r="GPH1" s="475"/>
      <c r="GPI1" s="475"/>
      <c r="GPJ1" s="475"/>
      <c r="GPK1" s="475"/>
      <c r="GPL1" s="475"/>
      <c r="GPM1" s="475"/>
      <c r="GPN1" s="475"/>
      <c r="GPO1" s="475"/>
      <c r="GPP1" s="475"/>
      <c r="GPQ1" s="475"/>
      <c r="GPR1" s="475"/>
      <c r="GPS1" s="475"/>
      <c r="GPT1" s="475"/>
      <c r="GPU1" s="475"/>
      <c r="GPV1" s="475"/>
      <c r="GPW1" s="475"/>
      <c r="GPX1" s="475"/>
      <c r="GPY1" s="475"/>
      <c r="GPZ1" s="475"/>
      <c r="GQA1" s="475"/>
      <c r="GQB1" s="475"/>
      <c r="GQC1" s="475"/>
      <c r="GQD1" s="475"/>
      <c r="GQE1" s="475"/>
      <c r="GQF1" s="475"/>
      <c r="GQG1" s="475"/>
      <c r="GQH1" s="475"/>
      <c r="GQI1" s="475"/>
      <c r="GQJ1" s="475"/>
      <c r="GQK1" s="475"/>
      <c r="GQL1" s="475"/>
      <c r="GQM1" s="475"/>
      <c r="GQN1" s="475"/>
      <c r="GQO1" s="475"/>
      <c r="GQP1" s="475"/>
      <c r="GQQ1" s="475"/>
      <c r="GQR1" s="475"/>
      <c r="GQS1" s="475"/>
      <c r="GQT1" s="475"/>
      <c r="GQU1" s="475"/>
      <c r="GQV1" s="475"/>
      <c r="GQW1" s="475"/>
      <c r="GQX1" s="475"/>
      <c r="GQY1" s="475"/>
      <c r="GQZ1" s="475"/>
      <c r="GRA1" s="475"/>
      <c r="GRB1" s="475"/>
      <c r="GRC1" s="475"/>
      <c r="GRD1" s="475"/>
      <c r="GRE1" s="475"/>
      <c r="GRF1" s="475"/>
      <c r="GRG1" s="475"/>
      <c r="GRH1" s="475"/>
      <c r="GRI1" s="475"/>
      <c r="GRJ1" s="475"/>
      <c r="GRK1" s="475"/>
      <c r="GRL1" s="475"/>
      <c r="GRM1" s="475"/>
      <c r="GRN1" s="475"/>
      <c r="GRO1" s="475"/>
      <c r="GRP1" s="475"/>
      <c r="GRQ1" s="475"/>
      <c r="GRR1" s="475"/>
      <c r="GRS1" s="475"/>
      <c r="GRT1" s="475"/>
      <c r="GRU1" s="475"/>
      <c r="GRV1" s="475"/>
      <c r="GRW1" s="475"/>
      <c r="GRX1" s="475"/>
      <c r="GRY1" s="475"/>
      <c r="GRZ1" s="475"/>
      <c r="GSA1" s="475"/>
      <c r="GSB1" s="475"/>
      <c r="GSC1" s="475"/>
      <c r="GSD1" s="475"/>
      <c r="GSE1" s="475"/>
      <c r="GSF1" s="475"/>
      <c r="GSG1" s="475"/>
      <c r="GSH1" s="475"/>
      <c r="GSI1" s="475"/>
      <c r="GSJ1" s="475"/>
      <c r="GSK1" s="475"/>
      <c r="GSL1" s="475"/>
      <c r="GSM1" s="475"/>
      <c r="GSN1" s="475"/>
      <c r="GSO1" s="475"/>
      <c r="GSP1" s="475"/>
      <c r="GSQ1" s="475"/>
      <c r="GSR1" s="475"/>
      <c r="GSS1" s="475"/>
      <c r="GST1" s="475"/>
      <c r="GSU1" s="475"/>
      <c r="GSV1" s="475"/>
      <c r="GSW1" s="475"/>
      <c r="GSX1" s="475"/>
      <c r="GSY1" s="475"/>
      <c r="GSZ1" s="475"/>
      <c r="GTA1" s="475"/>
      <c r="GTB1" s="475"/>
      <c r="GTC1" s="475"/>
      <c r="GTD1" s="475"/>
      <c r="GTE1" s="475"/>
      <c r="GTF1" s="475"/>
      <c r="GTG1" s="475"/>
      <c r="GTH1" s="475"/>
      <c r="GTI1" s="475"/>
      <c r="GTJ1" s="475"/>
      <c r="GTK1" s="475"/>
      <c r="GTL1" s="475"/>
      <c r="GTM1" s="475"/>
      <c r="GTN1" s="475"/>
      <c r="GTO1" s="475"/>
      <c r="GTP1" s="475"/>
      <c r="GTQ1" s="475"/>
      <c r="GTR1" s="475"/>
      <c r="GTS1" s="475"/>
      <c r="GTT1" s="475"/>
      <c r="GTU1" s="475"/>
      <c r="GTV1" s="475"/>
      <c r="GTW1" s="475"/>
      <c r="GTX1" s="475"/>
      <c r="GTY1" s="475"/>
      <c r="GTZ1" s="475"/>
      <c r="GUA1" s="475"/>
      <c r="GUB1" s="475"/>
      <c r="GUC1" s="475"/>
      <c r="GUD1" s="475"/>
      <c r="GUE1" s="475"/>
      <c r="GUF1" s="475"/>
      <c r="GUG1" s="475"/>
      <c r="GUH1" s="475"/>
      <c r="GUI1" s="475"/>
      <c r="GUJ1" s="475"/>
      <c r="GUK1" s="475"/>
      <c r="GUL1" s="475"/>
      <c r="GUM1" s="475"/>
      <c r="GUN1" s="475"/>
      <c r="GUO1" s="475"/>
      <c r="GUP1" s="475"/>
      <c r="GUQ1" s="475"/>
      <c r="GUR1" s="475"/>
      <c r="GUS1" s="475"/>
      <c r="GUT1" s="475"/>
      <c r="GUU1" s="475"/>
      <c r="GUV1" s="475"/>
      <c r="GUW1" s="475"/>
      <c r="GUX1" s="475"/>
      <c r="GUY1" s="475"/>
      <c r="GUZ1" s="475"/>
      <c r="GVA1" s="475"/>
      <c r="GVB1" s="475"/>
      <c r="GVC1" s="475"/>
      <c r="GVD1" s="475"/>
      <c r="GVE1" s="475"/>
      <c r="GVF1" s="475"/>
      <c r="GVG1" s="475"/>
      <c r="GVH1" s="475"/>
      <c r="GVI1" s="475"/>
      <c r="GVJ1" s="475"/>
      <c r="GVK1" s="475"/>
      <c r="GVL1" s="475"/>
      <c r="GVM1" s="475"/>
      <c r="GVN1" s="475"/>
      <c r="GVO1" s="475"/>
      <c r="GVP1" s="475"/>
      <c r="GVQ1" s="475"/>
      <c r="GVR1" s="475"/>
      <c r="GVS1" s="475"/>
      <c r="GVT1" s="475"/>
      <c r="GVU1" s="475"/>
      <c r="GVV1" s="475"/>
      <c r="GVW1" s="475"/>
      <c r="GVX1" s="475"/>
      <c r="GVY1" s="475"/>
      <c r="GVZ1" s="475"/>
      <c r="GWA1" s="475"/>
      <c r="GWB1" s="475"/>
      <c r="GWC1" s="475"/>
      <c r="GWD1" s="475"/>
      <c r="GWE1" s="475"/>
      <c r="GWF1" s="475"/>
      <c r="GWG1" s="475"/>
      <c r="GWH1" s="475"/>
      <c r="GWI1" s="475"/>
      <c r="GWJ1" s="475"/>
      <c r="GWK1" s="475"/>
      <c r="GWL1" s="475"/>
      <c r="GWM1" s="475"/>
      <c r="GWN1" s="475"/>
      <c r="GWO1" s="475"/>
      <c r="GWP1" s="475"/>
      <c r="GWQ1" s="475"/>
      <c r="GWR1" s="475"/>
      <c r="GWS1" s="475"/>
      <c r="GWT1" s="475"/>
      <c r="GWU1" s="475"/>
      <c r="GWV1" s="475"/>
      <c r="GWW1" s="475"/>
      <c r="GWX1" s="475"/>
      <c r="GWY1" s="475"/>
      <c r="GWZ1" s="475"/>
      <c r="GXA1" s="475"/>
      <c r="GXB1" s="475"/>
      <c r="GXC1" s="475"/>
      <c r="GXD1" s="475"/>
      <c r="GXE1" s="475"/>
      <c r="GXF1" s="475"/>
      <c r="GXG1" s="475"/>
      <c r="GXH1" s="475"/>
      <c r="GXI1" s="475"/>
      <c r="GXJ1" s="475"/>
      <c r="GXK1" s="475"/>
      <c r="GXL1" s="475"/>
      <c r="GXM1" s="475"/>
      <c r="GXN1" s="475"/>
      <c r="GXO1" s="475"/>
      <c r="GXP1" s="475"/>
      <c r="GXQ1" s="475"/>
      <c r="GXR1" s="475"/>
      <c r="GXS1" s="475"/>
      <c r="GXT1" s="475"/>
      <c r="GXU1" s="475"/>
      <c r="GXV1" s="475"/>
      <c r="GXW1" s="475"/>
      <c r="GXX1" s="475"/>
      <c r="GXY1" s="475"/>
      <c r="GXZ1" s="475"/>
      <c r="GYA1" s="475"/>
      <c r="GYB1" s="475"/>
      <c r="GYC1" s="475"/>
      <c r="GYD1" s="475"/>
      <c r="GYE1" s="475"/>
      <c r="GYF1" s="475"/>
      <c r="GYG1" s="475"/>
      <c r="GYH1" s="475"/>
      <c r="GYI1" s="475"/>
      <c r="GYJ1" s="475"/>
      <c r="GYK1" s="475"/>
      <c r="GYL1" s="475"/>
      <c r="GYM1" s="475"/>
      <c r="GYN1" s="475"/>
      <c r="GYO1" s="475"/>
      <c r="GYP1" s="475"/>
      <c r="GYQ1" s="475"/>
      <c r="GYR1" s="475"/>
      <c r="GYS1" s="475"/>
      <c r="GYT1" s="475"/>
      <c r="GYU1" s="475"/>
      <c r="GYV1" s="475"/>
      <c r="GYW1" s="475"/>
      <c r="GYX1" s="475"/>
      <c r="GYY1" s="475"/>
      <c r="GYZ1" s="475"/>
      <c r="GZA1" s="475"/>
      <c r="GZB1" s="475"/>
      <c r="GZC1" s="475"/>
      <c r="GZD1" s="475"/>
      <c r="GZE1" s="475"/>
      <c r="GZF1" s="475"/>
      <c r="GZG1" s="475"/>
      <c r="GZH1" s="475"/>
      <c r="GZI1" s="475"/>
      <c r="GZJ1" s="475"/>
      <c r="GZK1" s="475"/>
      <c r="GZL1" s="475"/>
      <c r="GZM1" s="475"/>
      <c r="GZN1" s="475"/>
      <c r="GZO1" s="475"/>
      <c r="GZP1" s="475"/>
      <c r="GZQ1" s="475"/>
      <c r="GZR1" s="475"/>
      <c r="GZS1" s="475"/>
      <c r="GZT1" s="475"/>
      <c r="GZU1" s="475"/>
      <c r="GZV1" s="475"/>
      <c r="GZW1" s="475"/>
      <c r="GZX1" s="475"/>
      <c r="GZY1" s="475"/>
      <c r="GZZ1" s="475"/>
      <c r="HAA1" s="475"/>
      <c r="HAB1" s="475"/>
      <c r="HAC1" s="475"/>
      <c r="HAD1" s="475"/>
      <c r="HAE1" s="475"/>
      <c r="HAF1" s="475"/>
      <c r="HAG1" s="475"/>
      <c r="HAH1" s="475"/>
      <c r="HAI1" s="475"/>
      <c r="HAJ1" s="475"/>
      <c r="HAK1" s="475"/>
      <c r="HAL1" s="475"/>
      <c r="HAM1" s="475"/>
      <c r="HAN1" s="475"/>
      <c r="HAO1" s="475"/>
      <c r="HAP1" s="475"/>
      <c r="HAQ1" s="475"/>
      <c r="HAR1" s="475"/>
      <c r="HAS1" s="475"/>
      <c r="HAT1" s="475"/>
      <c r="HAU1" s="475"/>
      <c r="HAV1" s="475"/>
      <c r="HAW1" s="475"/>
      <c r="HAX1" s="475"/>
      <c r="HAY1" s="475"/>
      <c r="HAZ1" s="475"/>
      <c r="HBA1" s="475"/>
      <c r="HBB1" s="475"/>
      <c r="HBC1" s="475"/>
      <c r="HBD1" s="475"/>
      <c r="HBE1" s="475"/>
      <c r="HBF1" s="475"/>
      <c r="HBG1" s="475"/>
      <c r="HBH1" s="475"/>
      <c r="HBI1" s="475"/>
      <c r="HBJ1" s="475"/>
      <c r="HBK1" s="475"/>
      <c r="HBL1" s="475"/>
      <c r="HBM1" s="475"/>
      <c r="HBN1" s="475"/>
      <c r="HBO1" s="475"/>
      <c r="HBP1" s="475"/>
      <c r="HBQ1" s="475"/>
      <c r="HBR1" s="475"/>
      <c r="HBS1" s="475"/>
      <c r="HBT1" s="475"/>
      <c r="HBU1" s="475"/>
      <c r="HBV1" s="475"/>
      <c r="HBW1" s="475"/>
      <c r="HBX1" s="475"/>
      <c r="HBY1" s="475"/>
      <c r="HBZ1" s="475"/>
      <c r="HCA1" s="475"/>
      <c r="HCB1" s="475"/>
      <c r="HCC1" s="475"/>
      <c r="HCD1" s="475"/>
      <c r="HCE1" s="475"/>
      <c r="HCF1" s="475"/>
      <c r="HCG1" s="475"/>
      <c r="HCH1" s="475"/>
      <c r="HCI1" s="475"/>
      <c r="HCJ1" s="475"/>
      <c r="HCK1" s="475"/>
      <c r="HCL1" s="475"/>
      <c r="HCM1" s="475"/>
      <c r="HCN1" s="475"/>
      <c r="HCO1" s="475"/>
      <c r="HCP1" s="475"/>
      <c r="HCQ1" s="475"/>
      <c r="HCR1" s="475"/>
      <c r="HCS1" s="475"/>
      <c r="HCT1" s="475"/>
      <c r="HCU1" s="475"/>
      <c r="HCV1" s="475"/>
      <c r="HCW1" s="475"/>
      <c r="HCX1" s="475"/>
      <c r="HCY1" s="475"/>
      <c r="HCZ1" s="475"/>
      <c r="HDA1" s="475"/>
      <c r="HDB1" s="475"/>
      <c r="HDC1" s="475"/>
      <c r="HDD1" s="475"/>
      <c r="HDE1" s="475"/>
      <c r="HDF1" s="475"/>
      <c r="HDG1" s="475"/>
      <c r="HDH1" s="475"/>
      <c r="HDI1" s="475"/>
      <c r="HDJ1" s="475"/>
      <c r="HDK1" s="475"/>
      <c r="HDL1" s="475"/>
      <c r="HDM1" s="475"/>
      <c r="HDN1" s="475"/>
      <c r="HDO1" s="475"/>
      <c r="HDP1" s="475"/>
      <c r="HDQ1" s="475"/>
      <c r="HDR1" s="475"/>
      <c r="HDS1" s="475"/>
      <c r="HDT1" s="475"/>
      <c r="HDU1" s="475"/>
      <c r="HDV1" s="475"/>
      <c r="HDW1" s="475"/>
      <c r="HDX1" s="475"/>
      <c r="HDY1" s="475"/>
      <c r="HDZ1" s="475"/>
      <c r="HEA1" s="475"/>
      <c r="HEB1" s="475"/>
      <c r="HEC1" s="475"/>
      <c r="HED1" s="475"/>
      <c r="HEE1" s="475"/>
      <c r="HEF1" s="475"/>
      <c r="HEG1" s="475"/>
      <c r="HEH1" s="475"/>
      <c r="HEI1" s="475"/>
      <c r="HEJ1" s="475"/>
      <c r="HEK1" s="475"/>
      <c r="HEL1" s="475"/>
      <c r="HEM1" s="475"/>
      <c r="HEN1" s="475"/>
      <c r="HEO1" s="475"/>
      <c r="HEP1" s="475"/>
      <c r="HEQ1" s="475"/>
      <c r="HER1" s="475"/>
      <c r="HES1" s="475"/>
      <c r="HET1" s="475"/>
      <c r="HEU1" s="475"/>
      <c r="HEV1" s="475"/>
      <c r="HEW1" s="475"/>
      <c r="HEX1" s="475"/>
      <c r="HEY1" s="475"/>
      <c r="HEZ1" s="475"/>
      <c r="HFA1" s="475"/>
      <c r="HFB1" s="475"/>
      <c r="HFC1" s="475"/>
      <c r="HFD1" s="475"/>
      <c r="HFE1" s="475"/>
      <c r="HFF1" s="475"/>
      <c r="HFG1" s="475"/>
      <c r="HFH1" s="475"/>
      <c r="HFI1" s="475"/>
      <c r="HFJ1" s="475"/>
      <c r="HFK1" s="475"/>
      <c r="HFL1" s="475"/>
      <c r="HFM1" s="475"/>
      <c r="HFN1" s="475"/>
      <c r="HFO1" s="475"/>
      <c r="HFP1" s="475"/>
      <c r="HFQ1" s="475"/>
      <c r="HFR1" s="475"/>
      <c r="HFS1" s="475"/>
      <c r="HFT1" s="475"/>
      <c r="HFU1" s="475"/>
      <c r="HFV1" s="475"/>
      <c r="HFW1" s="475"/>
      <c r="HFX1" s="475"/>
      <c r="HFY1" s="475"/>
      <c r="HFZ1" s="475"/>
      <c r="HGA1" s="475"/>
      <c r="HGB1" s="475"/>
      <c r="HGC1" s="475"/>
      <c r="HGD1" s="475"/>
      <c r="HGE1" s="475"/>
      <c r="HGF1" s="475"/>
      <c r="HGG1" s="475"/>
      <c r="HGH1" s="475"/>
      <c r="HGI1" s="475"/>
      <c r="HGJ1" s="475"/>
      <c r="HGK1" s="475"/>
      <c r="HGL1" s="475"/>
      <c r="HGM1" s="475"/>
      <c r="HGN1" s="475"/>
      <c r="HGO1" s="475"/>
      <c r="HGP1" s="475"/>
      <c r="HGQ1" s="475"/>
      <c r="HGR1" s="475"/>
      <c r="HGS1" s="475"/>
      <c r="HGT1" s="475"/>
      <c r="HGU1" s="475"/>
      <c r="HGV1" s="475"/>
      <c r="HGW1" s="475"/>
      <c r="HGX1" s="475"/>
      <c r="HGY1" s="475"/>
      <c r="HGZ1" s="475"/>
      <c r="HHA1" s="475"/>
      <c r="HHB1" s="475"/>
      <c r="HHC1" s="475"/>
      <c r="HHD1" s="475"/>
      <c r="HHE1" s="475"/>
      <c r="HHF1" s="475"/>
      <c r="HHG1" s="475"/>
      <c r="HHH1" s="475"/>
      <c r="HHI1" s="475"/>
      <c r="HHJ1" s="475"/>
      <c r="HHK1" s="475"/>
      <c r="HHL1" s="475"/>
      <c r="HHM1" s="475"/>
      <c r="HHN1" s="475"/>
      <c r="HHO1" s="475"/>
      <c r="HHP1" s="475"/>
      <c r="HHQ1" s="475"/>
      <c r="HHR1" s="475"/>
      <c r="HHS1" s="475"/>
      <c r="HHT1" s="475"/>
      <c r="HHU1" s="475"/>
      <c r="HHV1" s="475"/>
      <c r="HHW1" s="475"/>
      <c r="HHX1" s="475"/>
      <c r="HHY1" s="475"/>
      <c r="HHZ1" s="475"/>
      <c r="HIA1" s="475"/>
      <c r="HIB1" s="475"/>
      <c r="HIC1" s="475"/>
      <c r="HID1" s="475"/>
      <c r="HIE1" s="475"/>
      <c r="HIF1" s="475"/>
      <c r="HIG1" s="475"/>
      <c r="HIH1" s="475"/>
      <c r="HII1" s="475"/>
      <c r="HIJ1" s="475"/>
      <c r="HIK1" s="475"/>
      <c r="HIL1" s="475"/>
      <c r="HIM1" s="475"/>
      <c r="HIN1" s="475"/>
      <c r="HIO1" s="475"/>
      <c r="HIP1" s="475"/>
      <c r="HIQ1" s="475"/>
      <c r="HIR1" s="475"/>
      <c r="HIS1" s="475"/>
      <c r="HIT1" s="475"/>
      <c r="HIU1" s="475"/>
      <c r="HIV1" s="475"/>
      <c r="HIW1" s="475"/>
      <c r="HIX1" s="475"/>
      <c r="HIY1" s="475"/>
      <c r="HIZ1" s="475"/>
      <c r="HJA1" s="475"/>
      <c r="HJB1" s="475"/>
      <c r="HJC1" s="475"/>
      <c r="HJD1" s="475"/>
      <c r="HJE1" s="475"/>
      <c r="HJF1" s="475"/>
      <c r="HJG1" s="475"/>
      <c r="HJH1" s="475"/>
      <c r="HJI1" s="475"/>
      <c r="HJJ1" s="475"/>
      <c r="HJK1" s="475"/>
      <c r="HJL1" s="475"/>
      <c r="HJM1" s="475"/>
      <c r="HJN1" s="475"/>
      <c r="HJO1" s="475"/>
      <c r="HJP1" s="475"/>
      <c r="HJQ1" s="475"/>
      <c r="HJR1" s="475"/>
      <c r="HJS1" s="475"/>
      <c r="HJT1" s="475"/>
      <c r="HJU1" s="475"/>
      <c r="HJV1" s="475"/>
      <c r="HJW1" s="475"/>
      <c r="HJX1" s="475"/>
      <c r="HJY1" s="475"/>
      <c r="HJZ1" s="475"/>
      <c r="HKA1" s="475"/>
      <c r="HKB1" s="475"/>
      <c r="HKC1" s="475"/>
      <c r="HKD1" s="475"/>
      <c r="HKE1" s="475"/>
      <c r="HKF1" s="475"/>
      <c r="HKG1" s="475"/>
      <c r="HKH1" s="475"/>
      <c r="HKI1" s="475"/>
      <c r="HKJ1" s="475"/>
      <c r="HKK1" s="475"/>
      <c r="HKL1" s="475"/>
      <c r="HKM1" s="475"/>
      <c r="HKN1" s="475"/>
      <c r="HKO1" s="475"/>
      <c r="HKP1" s="475"/>
      <c r="HKQ1" s="475"/>
      <c r="HKR1" s="475"/>
      <c r="HKS1" s="475"/>
      <c r="HKT1" s="475"/>
      <c r="HKU1" s="475"/>
      <c r="HKV1" s="475"/>
      <c r="HKW1" s="475"/>
      <c r="HKX1" s="475"/>
      <c r="HKY1" s="475"/>
      <c r="HKZ1" s="475"/>
      <c r="HLA1" s="475"/>
      <c r="HLB1" s="475"/>
      <c r="HLC1" s="475"/>
      <c r="HLD1" s="475"/>
      <c r="HLE1" s="475"/>
      <c r="HLF1" s="475"/>
      <c r="HLG1" s="475"/>
      <c r="HLH1" s="475"/>
      <c r="HLI1" s="475"/>
      <c r="HLJ1" s="475"/>
      <c r="HLK1" s="475"/>
      <c r="HLL1" s="475"/>
      <c r="HLM1" s="475"/>
      <c r="HLN1" s="475"/>
      <c r="HLO1" s="475"/>
      <c r="HLP1" s="475"/>
      <c r="HLQ1" s="475"/>
      <c r="HLR1" s="475"/>
      <c r="HLS1" s="475"/>
      <c r="HLT1" s="475"/>
      <c r="HLU1" s="475"/>
      <c r="HLV1" s="475"/>
      <c r="HLW1" s="475"/>
      <c r="HLX1" s="475"/>
      <c r="HLY1" s="475"/>
      <c r="HLZ1" s="475"/>
      <c r="HMA1" s="475"/>
      <c r="HMB1" s="475"/>
      <c r="HMC1" s="475"/>
      <c r="HMD1" s="475"/>
      <c r="HME1" s="475"/>
      <c r="HMF1" s="475"/>
      <c r="HMG1" s="475"/>
      <c r="HMH1" s="475"/>
      <c r="HMI1" s="475"/>
      <c r="HMJ1" s="475"/>
      <c r="HMK1" s="475"/>
      <c r="HML1" s="475"/>
      <c r="HMM1" s="475"/>
      <c r="HMN1" s="475"/>
      <c r="HMO1" s="475"/>
      <c r="HMP1" s="475"/>
      <c r="HMQ1" s="475"/>
      <c r="HMR1" s="475"/>
      <c r="HMS1" s="475"/>
      <c r="HMT1" s="475"/>
      <c r="HMU1" s="475"/>
      <c r="HMV1" s="475"/>
      <c r="HMW1" s="475"/>
      <c r="HMX1" s="475"/>
      <c r="HMY1" s="475"/>
      <c r="HMZ1" s="475"/>
      <c r="HNA1" s="475"/>
      <c r="HNB1" s="475"/>
      <c r="HNC1" s="475"/>
      <c r="HND1" s="475"/>
      <c r="HNE1" s="475"/>
      <c r="HNF1" s="475"/>
      <c r="HNG1" s="475"/>
      <c r="HNH1" s="475"/>
      <c r="HNI1" s="475"/>
      <c r="HNJ1" s="475"/>
      <c r="HNK1" s="475"/>
      <c r="HNL1" s="475"/>
      <c r="HNM1" s="475"/>
      <c r="HNN1" s="475"/>
      <c r="HNO1" s="475"/>
      <c r="HNP1" s="475"/>
      <c r="HNQ1" s="475"/>
      <c r="HNR1" s="475"/>
      <c r="HNS1" s="475"/>
      <c r="HNT1" s="475"/>
      <c r="HNU1" s="475"/>
      <c r="HNV1" s="475"/>
      <c r="HNW1" s="475"/>
      <c r="HNX1" s="475"/>
      <c r="HNY1" s="475"/>
      <c r="HNZ1" s="475"/>
      <c r="HOA1" s="475"/>
      <c r="HOB1" s="475"/>
      <c r="HOC1" s="475"/>
      <c r="HOD1" s="475"/>
      <c r="HOE1" s="475"/>
      <c r="HOF1" s="475"/>
      <c r="HOG1" s="475"/>
      <c r="HOH1" s="475"/>
      <c r="HOI1" s="475"/>
      <c r="HOJ1" s="475"/>
      <c r="HOK1" s="475"/>
      <c r="HOL1" s="475"/>
      <c r="HOM1" s="475"/>
      <c r="HON1" s="475"/>
      <c r="HOO1" s="475"/>
      <c r="HOP1" s="475"/>
      <c r="HOQ1" s="475"/>
      <c r="HOR1" s="475"/>
      <c r="HOS1" s="475"/>
      <c r="HOT1" s="475"/>
      <c r="HOU1" s="475"/>
      <c r="HOV1" s="475"/>
      <c r="HOW1" s="475"/>
      <c r="HOX1" s="475"/>
      <c r="HOY1" s="475"/>
      <c r="HOZ1" s="475"/>
      <c r="HPA1" s="475"/>
      <c r="HPB1" s="475"/>
      <c r="HPC1" s="475"/>
      <c r="HPD1" s="475"/>
      <c r="HPE1" s="475"/>
      <c r="HPF1" s="475"/>
      <c r="HPG1" s="475"/>
      <c r="HPH1" s="475"/>
      <c r="HPI1" s="475"/>
      <c r="HPJ1" s="475"/>
      <c r="HPK1" s="475"/>
      <c r="HPL1" s="475"/>
      <c r="HPM1" s="475"/>
      <c r="HPN1" s="475"/>
      <c r="HPO1" s="475"/>
      <c r="HPP1" s="475"/>
      <c r="HPQ1" s="475"/>
      <c r="HPR1" s="475"/>
      <c r="HPS1" s="475"/>
      <c r="HPT1" s="475"/>
      <c r="HPU1" s="475"/>
      <c r="HPV1" s="475"/>
      <c r="HPW1" s="475"/>
      <c r="HPX1" s="475"/>
      <c r="HPY1" s="475"/>
      <c r="HPZ1" s="475"/>
      <c r="HQA1" s="475"/>
      <c r="HQB1" s="475"/>
      <c r="HQC1" s="475"/>
      <c r="HQD1" s="475"/>
      <c r="HQE1" s="475"/>
      <c r="HQF1" s="475"/>
      <c r="HQG1" s="475"/>
      <c r="HQH1" s="475"/>
      <c r="HQI1" s="475"/>
      <c r="HQJ1" s="475"/>
      <c r="HQK1" s="475"/>
      <c r="HQL1" s="475"/>
      <c r="HQM1" s="475"/>
      <c r="HQN1" s="475"/>
      <c r="HQO1" s="475"/>
      <c r="HQP1" s="475"/>
      <c r="HQQ1" s="475"/>
      <c r="HQR1" s="475"/>
      <c r="HQS1" s="475"/>
      <c r="HQT1" s="475"/>
      <c r="HQU1" s="475"/>
      <c r="HQV1" s="475"/>
      <c r="HQW1" s="475"/>
      <c r="HQX1" s="475"/>
      <c r="HQY1" s="475"/>
      <c r="HQZ1" s="475"/>
      <c r="HRA1" s="475"/>
      <c r="HRB1" s="475"/>
      <c r="HRC1" s="475"/>
      <c r="HRD1" s="475"/>
      <c r="HRE1" s="475"/>
      <c r="HRF1" s="475"/>
      <c r="HRG1" s="475"/>
      <c r="HRH1" s="475"/>
      <c r="HRI1" s="475"/>
      <c r="HRJ1" s="475"/>
      <c r="HRK1" s="475"/>
      <c r="HRL1" s="475"/>
      <c r="HRM1" s="475"/>
      <c r="HRN1" s="475"/>
      <c r="HRO1" s="475"/>
      <c r="HRP1" s="475"/>
      <c r="HRQ1" s="475"/>
      <c r="HRR1" s="475"/>
      <c r="HRS1" s="475"/>
      <c r="HRT1" s="475"/>
      <c r="HRU1" s="475"/>
      <c r="HRV1" s="475"/>
      <c r="HRW1" s="475"/>
      <c r="HRX1" s="475"/>
      <c r="HRY1" s="475"/>
      <c r="HRZ1" s="475"/>
      <c r="HSA1" s="475"/>
      <c r="HSB1" s="475"/>
      <c r="HSC1" s="475"/>
      <c r="HSD1" s="475"/>
      <c r="HSE1" s="475"/>
      <c r="HSF1" s="475"/>
      <c r="HSG1" s="475"/>
      <c r="HSH1" s="475"/>
      <c r="HSI1" s="475"/>
      <c r="HSJ1" s="475"/>
      <c r="HSK1" s="475"/>
      <c r="HSL1" s="475"/>
      <c r="HSM1" s="475"/>
      <c r="HSN1" s="475"/>
      <c r="HSO1" s="475"/>
      <c r="HSP1" s="475"/>
      <c r="HSQ1" s="475"/>
      <c r="HSR1" s="475"/>
      <c r="HSS1" s="475"/>
      <c r="HST1" s="475"/>
      <c r="HSU1" s="475"/>
      <c r="HSV1" s="475"/>
      <c r="HSW1" s="475"/>
      <c r="HSX1" s="475"/>
      <c r="HSY1" s="475"/>
      <c r="HSZ1" s="475"/>
      <c r="HTA1" s="475"/>
      <c r="HTB1" s="475"/>
      <c r="HTC1" s="475"/>
      <c r="HTD1" s="475"/>
      <c r="HTE1" s="475"/>
      <c r="HTF1" s="475"/>
      <c r="HTG1" s="475"/>
      <c r="HTH1" s="475"/>
      <c r="HTI1" s="475"/>
      <c r="HTJ1" s="475"/>
      <c r="HTK1" s="475"/>
      <c r="HTL1" s="475"/>
      <c r="HTM1" s="475"/>
      <c r="HTN1" s="475"/>
      <c r="HTO1" s="475"/>
      <c r="HTP1" s="475"/>
      <c r="HTQ1" s="475"/>
      <c r="HTR1" s="475"/>
      <c r="HTS1" s="475"/>
      <c r="HTT1" s="475"/>
      <c r="HTU1" s="475"/>
      <c r="HTV1" s="475"/>
      <c r="HTW1" s="475"/>
      <c r="HTX1" s="475"/>
      <c r="HTY1" s="475"/>
      <c r="HTZ1" s="475"/>
      <c r="HUA1" s="475"/>
      <c r="HUB1" s="475"/>
      <c r="HUC1" s="475"/>
      <c r="HUD1" s="475"/>
      <c r="HUE1" s="475"/>
      <c r="HUF1" s="475"/>
      <c r="HUG1" s="475"/>
      <c r="HUH1" s="475"/>
      <c r="HUI1" s="475"/>
      <c r="HUJ1" s="475"/>
      <c r="HUK1" s="475"/>
      <c r="HUL1" s="475"/>
      <c r="HUM1" s="475"/>
      <c r="HUN1" s="475"/>
      <c r="HUO1" s="475"/>
      <c r="HUP1" s="475"/>
      <c r="HUQ1" s="475"/>
      <c r="HUR1" s="475"/>
      <c r="HUS1" s="475"/>
      <c r="HUT1" s="475"/>
      <c r="HUU1" s="475"/>
      <c r="HUV1" s="475"/>
      <c r="HUW1" s="475"/>
      <c r="HUX1" s="475"/>
      <c r="HUY1" s="475"/>
      <c r="HUZ1" s="475"/>
      <c r="HVA1" s="475"/>
      <c r="HVB1" s="475"/>
      <c r="HVC1" s="475"/>
      <c r="HVD1" s="475"/>
      <c r="HVE1" s="475"/>
      <c r="HVF1" s="475"/>
      <c r="HVG1" s="475"/>
      <c r="HVH1" s="475"/>
      <c r="HVI1" s="475"/>
      <c r="HVJ1" s="475"/>
      <c r="HVK1" s="475"/>
      <c r="HVL1" s="475"/>
      <c r="HVM1" s="475"/>
      <c r="HVN1" s="475"/>
      <c r="HVO1" s="475"/>
      <c r="HVP1" s="475"/>
      <c r="HVQ1" s="475"/>
      <c r="HVR1" s="475"/>
      <c r="HVS1" s="475"/>
      <c r="HVT1" s="475"/>
      <c r="HVU1" s="475"/>
      <c r="HVV1" s="475"/>
      <c r="HVW1" s="475"/>
      <c r="HVX1" s="475"/>
      <c r="HVY1" s="475"/>
      <c r="HVZ1" s="475"/>
      <c r="HWA1" s="475"/>
      <c r="HWB1" s="475"/>
      <c r="HWC1" s="475"/>
      <c r="HWD1" s="475"/>
      <c r="HWE1" s="475"/>
      <c r="HWF1" s="475"/>
      <c r="HWG1" s="475"/>
      <c r="HWH1" s="475"/>
      <c r="HWI1" s="475"/>
      <c r="HWJ1" s="475"/>
      <c r="HWK1" s="475"/>
      <c r="HWL1" s="475"/>
      <c r="HWM1" s="475"/>
      <c r="HWN1" s="475"/>
      <c r="HWO1" s="475"/>
      <c r="HWP1" s="475"/>
      <c r="HWQ1" s="475"/>
      <c r="HWR1" s="475"/>
      <c r="HWS1" s="475"/>
      <c r="HWT1" s="475"/>
      <c r="HWU1" s="475"/>
      <c r="HWV1" s="475"/>
      <c r="HWW1" s="475"/>
      <c r="HWX1" s="475"/>
      <c r="HWY1" s="475"/>
      <c r="HWZ1" s="475"/>
      <c r="HXA1" s="475"/>
      <c r="HXB1" s="475"/>
      <c r="HXC1" s="475"/>
      <c r="HXD1" s="475"/>
      <c r="HXE1" s="475"/>
      <c r="HXF1" s="475"/>
      <c r="HXG1" s="475"/>
      <c r="HXH1" s="475"/>
      <c r="HXI1" s="475"/>
      <c r="HXJ1" s="475"/>
      <c r="HXK1" s="475"/>
      <c r="HXL1" s="475"/>
      <c r="HXM1" s="475"/>
      <c r="HXN1" s="475"/>
      <c r="HXO1" s="475"/>
      <c r="HXP1" s="475"/>
      <c r="HXQ1" s="475"/>
      <c r="HXR1" s="475"/>
      <c r="HXS1" s="475"/>
      <c r="HXT1" s="475"/>
      <c r="HXU1" s="475"/>
      <c r="HXV1" s="475"/>
      <c r="HXW1" s="475"/>
      <c r="HXX1" s="475"/>
      <c r="HXY1" s="475"/>
      <c r="HXZ1" s="475"/>
      <c r="HYA1" s="475"/>
      <c r="HYB1" s="475"/>
      <c r="HYC1" s="475"/>
      <c r="HYD1" s="475"/>
      <c r="HYE1" s="475"/>
      <c r="HYF1" s="475"/>
      <c r="HYG1" s="475"/>
      <c r="HYH1" s="475"/>
      <c r="HYI1" s="475"/>
      <c r="HYJ1" s="475"/>
      <c r="HYK1" s="475"/>
      <c r="HYL1" s="475"/>
      <c r="HYM1" s="475"/>
      <c r="HYN1" s="475"/>
      <c r="HYO1" s="475"/>
      <c r="HYP1" s="475"/>
      <c r="HYQ1" s="475"/>
      <c r="HYR1" s="475"/>
      <c r="HYS1" s="475"/>
      <c r="HYT1" s="475"/>
      <c r="HYU1" s="475"/>
      <c r="HYV1" s="475"/>
      <c r="HYW1" s="475"/>
      <c r="HYX1" s="475"/>
      <c r="HYY1" s="475"/>
      <c r="HYZ1" s="475"/>
      <c r="HZA1" s="475"/>
      <c r="HZB1" s="475"/>
      <c r="HZC1" s="475"/>
      <c r="HZD1" s="475"/>
      <c r="HZE1" s="475"/>
      <c r="HZF1" s="475"/>
      <c r="HZG1" s="475"/>
      <c r="HZH1" s="475"/>
      <c r="HZI1" s="475"/>
      <c r="HZJ1" s="475"/>
      <c r="HZK1" s="475"/>
      <c r="HZL1" s="475"/>
      <c r="HZM1" s="475"/>
      <c r="HZN1" s="475"/>
      <c r="HZO1" s="475"/>
      <c r="HZP1" s="475"/>
      <c r="HZQ1" s="475"/>
      <c r="HZR1" s="475"/>
      <c r="HZS1" s="475"/>
      <c r="HZT1" s="475"/>
      <c r="HZU1" s="475"/>
      <c r="HZV1" s="475"/>
      <c r="HZW1" s="475"/>
      <c r="HZX1" s="475"/>
      <c r="HZY1" s="475"/>
      <c r="HZZ1" s="475"/>
      <c r="IAA1" s="475"/>
      <c r="IAB1" s="475"/>
      <c r="IAC1" s="475"/>
      <c r="IAD1" s="475"/>
      <c r="IAE1" s="475"/>
      <c r="IAF1" s="475"/>
      <c r="IAG1" s="475"/>
      <c r="IAH1" s="475"/>
      <c r="IAI1" s="475"/>
      <c r="IAJ1" s="475"/>
      <c r="IAK1" s="475"/>
      <c r="IAL1" s="475"/>
      <c r="IAM1" s="475"/>
      <c r="IAN1" s="475"/>
      <c r="IAO1" s="475"/>
      <c r="IAP1" s="475"/>
      <c r="IAQ1" s="475"/>
      <c r="IAR1" s="475"/>
      <c r="IAS1" s="475"/>
      <c r="IAT1" s="475"/>
      <c r="IAU1" s="475"/>
      <c r="IAV1" s="475"/>
      <c r="IAW1" s="475"/>
      <c r="IAX1" s="475"/>
      <c r="IAY1" s="475"/>
      <c r="IAZ1" s="475"/>
      <c r="IBA1" s="475"/>
      <c r="IBB1" s="475"/>
      <c r="IBC1" s="475"/>
      <c r="IBD1" s="475"/>
      <c r="IBE1" s="475"/>
      <c r="IBF1" s="475"/>
      <c r="IBG1" s="475"/>
      <c r="IBH1" s="475"/>
      <c r="IBI1" s="475"/>
      <c r="IBJ1" s="475"/>
      <c r="IBK1" s="475"/>
      <c r="IBL1" s="475"/>
      <c r="IBM1" s="475"/>
      <c r="IBN1" s="475"/>
      <c r="IBO1" s="475"/>
      <c r="IBP1" s="475"/>
      <c r="IBQ1" s="475"/>
      <c r="IBR1" s="475"/>
      <c r="IBS1" s="475"/>
      <c r="IBT1" s="475"/>
      <c r="IBU1" s="475"/>
      <c r="IBV1" s="475"/>
      <c r="IBW1" s="475"/>
      <c r="IBX1" s="475"/>
      <c r="IBY1" s="475"/>
      <c r="IBZ1" s="475"/>
      <c r="ICA1" s="475"/>
      <c r="ICB1" s="475"/>
      <c r="ICC1" s="475"/>
      <c r="ICD1" s="475"/>
      <c r="ICE1" s="475"/>
      <c r="ICF1" s="475"/>
      <c r="ICG1" s="475"/>
      <c r="ICH1" s="475"/>
      <c r="ICI1" s="475"/>
      <c r="ICJ1" s="475"/>
      <c r="ICK1" s="475"/>
      <c r="ICL1" s="475"/>
      <c r="ICM1" s="475"/>
      <c r="ICN1" s="475"/>
      <c r="ICO1" s="475"/>
      <c r="ICP1" s="475"/>
      <c r="ICQ1" s="475"/>
      <c r="ICR1" s="475"/>
      <c r="ICS1" s="475"/>
      <c r="ICT1" s="475"/>
      <c r="ICU1" s="475"/>
      <c r="ICV1" s="475"/>
      <c r="ICW1" s="475"/>
      <c r="ICX1" s="475"/>
      <c r="ICY1" s="475"/>
      <c r="ICZ1" s="475"/>
      <c r="IDA1" s="475"/>
      <c r="IDB1" s="475"/>
      <c r="IDC1" s="475"/>
      <c r="IDD1" s="475"/>
      <c r="IDE1" s="475"/>
      <c r="IDF1" s="475"/>
      <c r="IDG1" s="475"/>
      <c r="IDH1" s="475"/>
      <c r="IDI1" s="475"/>
      <c r="IDJ1" s="475"/>
      <c r="IDK1" s="475"/>
      <c r="IDL1" s="475"/>
      <c r="IDM1" s="475"/>
      <c r="IDN1" s="475"/>
      <c r="IDO1" s="475"/>
      <c r="IDP1" s="475"/>
      <c r="IDQ1" s="475"/>
      <c r="IDR1" s="475"/>
      <c r="IDS1" s="475"/>
      <c r="IDT1" s="475"/>
      <c r="IDU1" s="475"/>
      <c r="IDV1" s="475"/>
      <c r="IDW1" s="475"/>
      <c r="IDX1" s="475"/>
      <c r="IDY1" s="475"/>
      <c r="IDZ1" s="475"/>
      <c r="IEA1" s="475"/>
      <c r="IEB1" s="475"/>
      <c r="IEC1" s="475"/>
      <c r="IED1" s="475"/>
      <c r="IEE1" s="475"/>
      <c r="IEF1" s="475"/>
      <c r="IEG1" s="475"/>
      <c r="IEH1" s="475"/>
      <c r="IEI1" s="475"/>
      <c r="IEJ1" s="475"/>
      <c r="IEK1" s="475"/>
      <c r="IEL1" s="475"/>
      <c r="IEM1" s="475"/>
      <c r="IEN1" s="475"/>
      <c r="IEO1" s="475"/>
      <c r="IEP1" s="475"/>
      <c r="IEQ1" s="475"/>
      <c r="IER1" s="475"/>
      <c r="IES1" s="475"/>
      <c r="IET1" s="475"/>
      <c r="IEU1" s="475"/>
      <c r="IEV1" s="475"/>
      <c r="IEW1" s="475"/>
      <c r="IEX1" s="475"/>
      <c r="IEY1" s="475"/>
      <c r="IEZ1" s="475"/>
      <c r="IFA1" s="475"/>
      <c r="IFB1" s="475"/>
      <c r="IFC1" s="475"/>
      <c r="IFD1" s="475"/>
      <c r="IFE1" s="475"/>
      <c r="IFF1" s="475"/>
      <c r="IFG1" s="475"/>
      <c r="IFH1" s="475"/>
      <c r="IFI1" s="475"/>
      <c r="IFJ1" s="475"/>
      <c r="IFK1" s="475"/>
      <c r="IFL1" s="475"/>
      <c r="IFM1" s="475"/>
      <c r="IFN1" s="475"/>
      <c r="IFO1" s="475"/>
      <c r="IFP1" s="475"/>
      <c r="IFQ1" s="475"/>
      <c r="IFR1" s="475"/>
      <c r="IFS1" s="475"/>
      <c r="IFT1" s="475"/>
      <c r="IFU1" s="475"/>
      <c r="IFV1" s="475"/>
      <c r="IFW1" s="475"/>
      <c r="IFX1" s="475"/>
      <c r="IFY1" s="475"/>
      <c r="IFZ1" s="475"/>
      <c r="IGA1" s="475"/>
      <c r="IGB1" s="475"/>
      <c r="IGC1" s="475"/>
      <c r="IGD1" s="475"/>
      <c r="IGE1" s="475"/>
      <c r="IGF1" s="475"/>
      <c r="IGG1" s="475"/>
      <c r="IGH1" s="475"/>
      <c r="IGI1" s="475"/>
      <c r="IGJ1" s="475"/>
      <c r="IGK1" s="475"/>
      <c r="IGL1" s="475"/>
      <c r="IGM1" s="475"/>
      <c r="IGN1" s="475"/>
      <c r="IGO1" s="475"/>
      <c r="IGP1" s="475"/>
      <c r="IGQ1" s="475"/>
      <c r="IGR1" s="475"/>
      <c r="IGS1" s="475"/>
      <c r="IGT1" s="475"/>
      <c r="IGU1" s="475"/>
      <c r="IGV1" s="475"/>
      <c r="IGW1" s="475"/>
      <c r="IGX1" s="475"/>
      <c r="IGY1" s="475"/>
      <c r="IGZ1" s="475"/>
      <c r="IHA1" s="475"/>
      <c r="IHB1" s="475"/>
      <c r="IHC1" s="475"/>
      <c r="IHD1" s="475"/>
      <c r="IHE1" s="475"/>
      <c r="IHF1" s="475"/>
      <c r="IHG1" s="475"/>
      <c r="IHH1" s="475"/>
      <c r="IHI1" s="475"/>
      <c r="IHJ1" s="475"/>
      <c r="IHK1" s="475"/>
      <c r="IHL1" s="475"/>
      <c r="IHM1" s="475"/>
      <c r="IHN1" s="475"/>
      <c r="IHO1" s="475"/>
      <c r="IHP1" s="475"/>
      <c r="IHQ1" s="475"/>
      <c r="IHR1" s="475"/>
      <c r="IHS1" s="475"/>
      <c r="IHT1" s="475"/>
      <c r="IHU1" s="475"/>
      <c r="IHV1" s="475"/>
      <c r="IHW1" s="475"/>
      <c r="IHX1" s="475"/>
      <c r="IHY1" s="475"/>
      <c r="IHZ1" s="475"/>
      <c r="IIA1" s="475"/>
      <c r="IIB1" s="475"/>
      <c r="IIC1" s="475"/>
      <c r="IID1" s="475"/>
      <c r="IIE1" s="475"/>
      <c r="IIF1" s="475"/>
      <c r="IIG1" s="475"/>
      <c r="IIH1" s="475"/>
      <c r="III1" s="475"/>
      <c r="IIJ1" s="475"/>
      <c r="IIK1" s="475"/>
      <c r="IIL1" s="475"/>
      <c r="IIM1" s="475"/>
      <c r="IIN1" s="475"/>
      <c r="IIO1" s="475"/>
      <c r="IIP1" s="475"/>
      <c r="IIQ1" s="475"/>
      <c r="IIR1" s="475"/>
      <c r="IIS1" s="475"/>
      <c r="IIT1" s="475"/>
      <c r="IIU1" s="475"/>
      <c r="IIV1" s="475"/>
      <c r="IIW1" s="475"/>
      <c r="IIX1" s="475"/>
      <c r="IIY1" s="475"/>
      <c r="IIZ1" s="475"/>
      <c r="IJA1" s="475"/>
      <c r="IJB1" s="475"/>
      <c r="IJC1" s="475"/>
      <c r="IJD1" s="475"/>
      <c r="IJE1" s="475"/>
      <c r="IJF1" s="475"/>
      <c r="IJG1" s="475"/>
      <c r="IJH1" s="475"/>
      <c r="IJI1" s="475"/>
      <c r="IJJ1" s="475"/>
      <c r="IJK1" s="475"/>
      <c r="IJL1" s="475"/>
      <c r="IJM1" s="475"/>
      <c r="IJN1" s="475"/>
      <c r="IJO1" s="475"/>
      <c r="IJP1" s="475"/>
      <c r="IJQ1" s="475"/>
      <c r="IJR1" s="475"/>
      <c r="IJS1" s="475"/>
      <c r="IJT1" s="475"/>
      <c r="IJU1" s="475"/>
      <c r="IJV1" s="475"/>
      <c r="IJW1" s="475"/>
      <c r="IJX1" s="475"/>
      <c r="IJY1" s="475"/>
      <c r="IJZ1" s="475"/>
      <c r="IKA1" s="475"/>
      <c r="IKB1" s="475"/>
      <c r="IKC1" s="475"/>
      <c r="IKD1" s="475"/>
      <c r="IKE1" s="475"/>
      <c r="IKF1" s="475"/>
      <c r="IKG1" s="475"/>
      <c r="IKH1" s="475"/>
      <c r="IKI1" s="475"/>
      <c r="IKJ1" s="475"/>
      <c r="IKK1" s="475"/>
      <c r="IKL1" s="475"/>
      <c r="IKM1" s="475"/>
      <c r="IKN1" s="475"/>
      <c r="IKO1" s="475"/>
      <c r="IKP1" s="475"/>
      <c r="IKQ1" s="475"/>
      <c r="IKR1" s="475"/>
      <c r="IKS1" s="475"/>
      <c r="IKT1" s="475"/>
      <c r="IKU1" s="475"/>
      <c r="IKV1" s="475"/>
      <c r="IKW1" s="475"/>
      <c r="IKX1" s="475"/>
      <c r="IKY1" s="475"/>
      <c r="IKZ1" s="475"/>
      <c r="ILA1" s="475"/>
      <c r="ILB1" s="475"/>
      <c r="ILC1" s="475"/>
      <c r="ILD1" s="475"/>
      <c r="ILE1" s="475"/>
      <c r="ILF1" s="475"/>
      <c r="ILG1" s="475"/>
      <c r="ILH1" s="475"/>
      <c r="ILI1" s="475"/>
      <c r="ILJ1" s="475"/>
      <c r="ILK1" s="475"/>
      <c r="ILL1" s="475"/>
      <c r="ILM1" s="475"/>
      <c r="ILN1" s="475"/>
      <c r="ILO1" s="475"/>
      <c r="ILP1" s="475"/>
      <c r="ILQ1" s="475"/>
      <c r="ILR1" s="475"/>
      <c r="ILS1" s="475"/>
      <c r="ILT1" s="475"/>
      <c r="ILU1" s="475"/>
      <c r="ILV1" s="475"/>
      <c r="ILW1" s="475"/>
      <c r="ILX1" s="475"/>
      <c r="ILY1" s="475"/>
      <c r="ILZ1" s="475"/>
      <c r="IMA1" s="475"/>
      <c r="IMB1" s="475"/>
      <c r="IMC1" s="475"/>
      <c r="IMD1" s="475"/>
      <c r="IME1" s="475"/>
      <c r="IMF1" s="475"/>
      <c r="IMG1" s="475"/>
      <c r="IMH1" s="475"/>
      <c r="IMI1" s="475"/>
      <c r="IMJ1" s="475"/>
      <c r="IMK1" s="475"/>
      <c r="IML1" s="475"/>
      <c r="IMM1" s="475"/>
      <c r="IMN1" s="475"/>
      <c r="IMO1" s="475"/>
      <c r="IMP1" s="475"/>
      <c r="IMQ1" s="475"/>
      <c r="IMR1" s="475"/>
      <c r="IMS1" s="475"/>
      <c r="IMT1" s="475"/>
      <c r="IMU1" s="475"/>
      <c r="IMV1" s="475"/>
      <c r="IMW1" s="475"/>
      <c r="IMX1" s="475"/>
      <c r="IMY1" s="475"/>
      <c r="IMZ1" s="475"/>
      <c r="INA1" s="475"/>
      <c r="INB1" s="475"/>
      <c r="INC1" s="475"/>
      <c r="IND1" s="475"/>
      <c r="INE1" s="475"/>
      <c r="INF1" s="475"/>
      <c r="ING1" s="475"/>
      <c r="INH1" s="475"/>
      <c r="INI1" s="475"/>
      <c r="INJ1" s="475"/>
      <c r="INK1" s="475"/>
      <c r="INL1" s="475"/>
      <c r="INM1" s="475"/>
      <c r="INN1" s="475"/>
      <c r="INO1" s="475"/>
      <c r="INP1" s="475"/>
      <c r="INQ1" s="475"/>
      <c r="INR1" s="475"/>
      <c r="INS1" s="475"/>
      <c r="INT1" s="475"/>
      <c r="INU1" s="475"/>
      <c r="INV1" s="475"/>
      <c r="INW1" s="475"/>
      <c r="INX1" s="475"/>
      <c r="INY1" s="475"/>
      <c r="INZ1" s="475"/>
      <c r="IOA1" s="475"/>
      <c r="IOB1" s="475"/>
      <c r="IOC1" s="475"/>
      <c r="IOD1" s="475"/>
      <c r="IOE1" s="475"/>
      <c r="IOF1" s="475"/>
      <c r="IOG1" s="475"/>
      <c r="IOH1" s="475"/>
      <c r="IOI1" s="475"/>
      <c r="IOJ1" s="475"/>
      <c r="IOK1" s="475"/>
      <c r="IOL1" s="475"/>
      <c r="IOM1" s="475"/>
      <c r="ION1" s="475"/>
      <c r="IOO1" s="475"/>
      <c r="IOP1" s="475"/>
      <c r="IOQ1" s="475"/>
      <c r="IOR1" s="475"/>
      <c r="IOS1" s="475"/>
      <c r="IOT1" s="475"/>
      <c r="IOU1" s="475"/>
      <c r="IOV1" s="475"/>
      <c r="IOW1" s="475"/>
      <c r="IOX1" s="475"/>
      <c r="IOY1" s="475"/>
      <c r="IOZ1" s="475"/>
      <c r="IPA1" s="475"/>
      <c r="IPB1" s="475"/>
      <c r="IPC1" s="475"/>
      <c r="IPD1" s="475"/>
      <c r="IPE1" s="475"/>
      <c r="IPF1" s="475"/>
      <c r="IPG1" s="475"/>
      <c r="IPH1" s="475"/>
      <c r="IPI1" s="475"/>
      <c r="IPJ1" s="475"/>
      <c r="IPK1" s="475"/>
      <c r="IPL1" s="475"/>
      <c r="IPM1" s="475"/>
      <c r="IPN1" s="475"/>
      <c r="IPO1" s="475"/>
      <c r="IPP1" s="475"/>
      <c r="IPQ1" s="475"/>
      <c r="IPR1" s="475"/>
      <c r="IPS1" s="475"/>
      <c r="IPT1" s="475"/>
      <c r="IPU1" s="475"/>
      <c r="IPV1" s="475"/>
      <c r="IPW1" s="475"/>
      <c r="IPX1" s="475"/>
      <c r="IPY1" s="475"/>
      <c r="IPZ1" s="475"/>
      <c r="IQA1" s="475"/>
      <c r="IQB1" s="475"/>
      <c r="IQC1" s="475"/>
      <c r="IQD1" s="475"/>
      <c r="IQE1" s="475"/>
      <c r="IQF1" s="475"/>
      <c r="IQG1" s="475"/>
      <c r="IQH1" s="475"/>
      <c r="IQI1" s="475"/>
      <c r="IQJ1" s="475"/>
      <c r="IQK1" s="475"/>
      <c r="IQL1" s="475"/>
      <c r="IQM1" s="475"/>
      <c r="IQN1" s="475"/>
      <c r="IQO1" s="475"/>
      <c r="IQP1" s="475"/>
      <c r="IQQ1" s="475"/>
      <c r="IQR1" s="475"/>
      <c r="IQS1" s="475"/>
      <c r="IQT1" s="475"/>
      <c r="IQU1" s="475"/>
      <c r="IQV1" s="475"/>
      <c r="IQW1" s="475"/>
      <c r="IQX1" s="475"/>
      <c r="IQY1" s="475"/>
      <c r="IQZ1" s="475"/>
      <c r="IRA1" s="475"/>
      <c r="IRB1" s="475"/>
      <c r="IRC1" s="475"/>
      <c r="IRD1" s="475"/>
      <c r="IRE1" s="475"/>
      <c r="IRF1" s="475"/>
      <c r="IRG1" s="475"/>
      <c r="IRH1" s="475"/>
      <c r="IRI1" s="475"/>
      <c r="IRJ1" s="475"/>
      <c r="IRK1" s="475"/>
      <c r="IRL1" s="475"/>
      <c r="IRM1" s="475"/>
      <c r="IRN1" s="475"/>
      <c r="IRO1" s="475"/>
      <c r="IRP1" s="475"/>
      <c r="IRQ1" s="475"/>
      <c r="IRR1" s="475"/>
      <c r="IRS1" s="475"/>
      <c r="IRT1" s="475"/>
      <c r="IRU1" s="475"/>
      <c r="IRV1" s="475"/>
      <c r="IRW1" s="475"/>
      <c r="IRX1" s="475"/>
      <c r="IRY1" s="475"/>
      <c r="IRZ1" s="475"/>
      <c r="ISA1" s="475"/>
      <c r="ISB1" s="475"/>
      <c r="ISC1" s="475"/>
      <c r="ISD1" s="475"/>
      <c r="ISE1" s="475"/>
      <c r="ISF1" s="475"/>
      <c r="ISG1" s="475"/>
      <c r="ISH1" s="475"/>
      <c r="ISI1" s="475"/>
      <c r="ISJ1" s="475"/>
      <c r="ISK1" s="475"/>
      <c r="ISL1" s="475"/>
      <c r="ISM1" s="475"/>
      <c r="ISN1" s="475"/>
      <c r="ISO1" s="475"/>
      <c r="ISP1" s="475"/>
      <c r="ISQ1" s="475"/>
      <c r="ISR1" s="475"/>
      <c r="ISS1" s="475"/>
      <c r="IST1" s="475"/>
      <c r="ISU1" s="475"/>
      <c r="ISV1" s="475"/>
      <c r="ISW1" s="475"/>
      <c r="ISX1" s="475"/>
      <c r="ISY1" s="475"/>
      <c r="ISZ1" s="475"/>
      <c r="ITA1" s="475"/>
      <c r="ITB1" s="475"/>
      <c r="ITC1" s="475"/>
      <c r="ITD1" s="475"/>
      <c r="ITE1" s="475"/>
      <c r="ITF1" s="475"/>
      <c r="ITG1" s="475"/>
      <c r="ITH1" s="475"/>
      <c r="ITI1" s="475"/>
      <c r="ITJ1" s="475"/>
      <c r="ITK1" s="475"/>
      <c r="ITL1" s="475"/>
      <c r="ITM1" s="475"/>
      <c r="ITN1" s="475"/>
      <c r="ITO1" s="475"/>
      <c r="ITP1" s="475"/>
      <c r="ITQ1" s="475"/>
      <c r="ITR1" s="475"/>
      <c r="ITS1" s="475"/>
      <c r="ITT1" s="475"/>
      <c r="ITU1" s="475"/>
      <c r="ITV1" s="475"/>
      <c r="ITW1" s="475"/>
      <c r="ITX1" s="475"/>
      <c r="ITY1" s="475"/>
      <c r="ITZ1" s="475"/>
      <c r="IUA1" s="475"/>
      <c r="IUB1" s="475"/>
      <c r="IUC1" s="475"/>
      <c r="IUD1" s="475"/>
      <c r="IUE1" s="475"/>
      <c r="IUF1" s="475"/>
      <c r="IUG1" s="475"/>
      <c r="IUH1" s="475"/>
      <c r="IUI1" s="475"/>
      <c r="IUJ1" s="475"/>
      <c r="IUK1" s="475"/>
      <c r="IUL1" s="475"/>
      <c r="IUM1" s="475"/>
      <c r="IUN1" s="475"/>
      <c r="IUO1" s="475"/>
      <c r="IUP1" s="475"/>
      <c r="IUQ1" s="475"/>
      <c r="IUR1" s="475"/>
      <c r="IUS1" s="475"/>
      <c r="IUT1" s="475"/>
      <c r="IUU1" s="475"/>
      <c r="IUV1" s="475"/>
      <c r="IUW1" s="475"/>
      <c r="IUX1" s="475"/>
      <c r="IUY1" s="475"/>
      <c r="IUZ1" s="475"/>
      <c r="IVA1" s="475"/>
      <c r="IVB1" s="475"/>
      <c r="IVC1" s="475"/>
      <c r="IVD1" s="475"/>
      <c r="IVE1" s="475"/>
      <c r="IVF1" s="475"/>
      <c r="IVG1" s="475"/>
      <c r="IVH1" s="475"/>
      <c r="IVI1" s="475"/>
      <c r="IVJ1" s="475"/>
      <c r="IVK1" s="475"/>
      <c r="IVL1" s="475"/>
      <c r="IVM1" s="475"/>
      <c r="IVN1" s="475"/>
      <c r="IVO1" s="475"/>
      <c r="IVP1" s="475"/>
      <c r="IVQ1" s="475"/>
      <c r="IVR1" s="475"/>
      <c r="IVS1" s="475"/>
      <c r="IVT1" s="475"/>
      <c r="IVU1" s="475"/>
      <c r="IVV1" s="475"/>
      <c r="IVW1" s="475"/>
      <c r="IVX1" s="475"/>
      <c r="IVY1" s="475"/>
      <c r="IVZ1" s="475"/>
      <c r="IWA1" s="475"/>
      <c r="IWB1" s="475"/>
      <c r="IWC1" s="475"/>
      <c r="IWD1" s="475"/>
      <c r="IWE1" s="475"/>
      <c r="IWF1" s="475"/>
      <c r="IWG1" s="475"/>
      <c r="IWH1" s="475"/>
      <c r="IWI1" s="475"/>
      <c r="IWJ1" s="475"/>
      <c r="IWK1" s="475"/>
      <c r="IWL1" s="475"/>
      <c r="IWM1" s="475"/>
      <c r="IWN1" s="475"/>
      <c r="IWO1" s="475"/>
      <c r="IWP1" s="475"/>
      <c r="IWQ1" s="475"/>
      <c r="IWR1" s="475"/>
      <c r="IWS1" s="475"/>
      <c r="IWT1" s="475"/>
      <c r="IWU1" s="475"/>
      <c r="IWV1" s="475"/>
      <c r="IWW1" s="475"/>
      <c r="IWX1" s="475"/>
      <c r="IWY1" s="475"/>
      <c r="IWZ1" s="475"/>
      <c r="IXA1" s="475"/>
      <c r="IXB1" s="475"/>
      <c r="IXC1" s="475"/>
      <c r="IXD1" s="475"/>
      <c r="IXE1" s="475"/>
      <c r="IXF1" s="475"/>
      <c r="IXG1" s="475"/>
      <c r="IXH1" s="475"/>
      <c r="IXI1" s="475"/>
      <c r="IXJ1" s="475"/>
      <c r="IXK1" s="475"/>
      <c r="IXL1" s="475"/>
      <c r="IXM1" s="475"/>
      <c r="IXN1" s="475"/>
      <c r="IXO1" s="475"/>
      <c r="IXP1" s="475"/>
      <c r="IXQ1" s="475"/>
      <c r="IXR1" s="475"/>
      <c r="IXS1" s="475"/>
      <c r="IXT1" s="475"/>
      <c r="IXU1" s="475"/>
      <c r="IXV1" s="475"/>
      <c r="IXW1" s="475"/>
      <c r="IXX1" s="475"/>
      <c r="IXY1" s="475"/>
      <c r="IXZ1" s="475"/>
      <c r="IYA1" s="475"/>
      <c r="IYB1" s="475"/>
      <c r="IYC1" s="475"/>
      <c r="IYD1" s="475"/>
      <c r="IYE1" s="475"/>
      <c r="IYF1" s="475"/>
      <c r="IYG1" s="475"/>
      <c r="IYH1" s="475"/>
      <c r="IYI1" s="475"/>
      <c r="IYJ1" s="475"/>
      <c r="IYK1" s="475"/>
      <c r="IYL1" s="475"/>
      <c r="IYM1" s="475"/>
      <c r="IYN1" s="475"/>
      <c r="IYO1" s="475"/>
      <c r="IYP1" s="475"/>
      <c r="IYQ1" s="475"/>
      <c r="IYR1" s="475"/>
      <c r="IYS1" s="475"/>
      <c r="IYT1" s="475"/>
      <c r="IYU1" s="475"/>
      <c r="IYV1" s="475"/>
      <c r="IYW1" s="475"/>
      <c r="IYX1" s="475"/>
      <c r="IYY1" s="475"/>
      <c r="IYZ1" s="475"/>
      <c r="IZA1" s="475"/>
      <c r="IZB1" s="475"/>
      <c r="IZC1" s="475"/>
      <c r="IZD1" s="475"/>
      <c r="IZE1" s="475"/>
      <c r="IZF1" s="475"/>
      <c r="IZG1" s="475"/>
      <c r="IZH1" s="475"/>
      <c r="IZI1" s="475"/>
      <c r="IZJ1" s="475"/>
      <c r="IZK1" s="475"/>
      <c r="IZL1" s="475"/>
      <c r="IZM1" s="475"/>
      <c r="IZN1" s="475"/>
      <c r="IZO1" s="475"/>
      <c r="IZP1" s="475"/>
      <c r="IZQ1" s="475"/>
      <c r="IZR1" s="475"/>
      <c r="IZS1" s="475"/>
      <c r="IZT1" s="475"/>
      <c r="IZU1" s="475"/>
      <c r="IZV1" s="475"/>
      <c r="IZW1" s="475"/>
      <c r="IZX1" s="475"/>
      <c r="IZY1" s="475"/>
      <c r="IZZ1" s="475"/>
      <c r="JAA1" s="475"/>
      <c r="JAB1" s="475"/>
      <c r="JAC1" s="475"/>
      <c r="JAD1" s="475"/>
      <c r="JAE1" s="475"/>
      <c r="JAF1" s="475"/>
      <c r="JAG1" s="475"/>
      <c r="JAH1" s="475"/>
      <c r="JAI1" s="475"/>
      <c r="JAJ1" s="475"/>
      <c r="JAK1" s="475"/>
      <c r="JAL1" s="475"/>
      <c r="JAM1" s="475"/>
      <c r="JAN1" s="475"/>
      <c r="JAO1" s="475"/>
      <c r="JAP1" s="475"/>
      <c r="JAQ1" s="475"/>
      <c r="JAR1" s="475"/>
      <c r="JAS1" s="475"/>
      <c r="JAT1" s="475"/>
      <c r="JAU1" s="475"/>
      <c r="JAV1" s="475"/>
      <c r="JAW1" s="475"/>
      <c r="JAX1" s="475"/>
      <c r="JAY1" s="475"/>
      <c r="JAZ1" s="475"/>
      <c r="JBA1" s="475"/>
      <c r="JBB1" s="475"/>
      <c r="JBC1" s="475"/>
      <c r="JBD1" s="475"/>
      <c r="JBE1" s="475"/>
      <c r="JBF1" s="475"/>
      <c r="JBG1" s="475"/>
      <c r="JBH1" s="475"/>
      <c r="JBI1" s="475"/>
      <c r="JBJ1" s="475"/>
      <c r="JBK1" s="475"/>
      <c r="JBL1" s="475"/>
      <c r="JBM1" s="475"/>
      <c r="JBN1" s="475"/>
      <c r="JBO1" s="475"/>
      <c r="JBP1" s="475"/>
      <c r="JBQ1" s="475"/>
      <c r="JBR1" s="475"/>
      <c r="JBS1" s="475"/>
      <c r="JBT1" s="475"/>
      <c r="JBU1" s="475"/>
      <c r="JBV1" s="475"/>
      <c r="JBW1" s="475"/>
      <c r="JBX1" s="475"/>
      <c r="JBY1" s="475"/>
      <c r="JBZ1" s="475"/>
      <c r="JCA1" s="475"/>
      <c r="JCB1" s="475"/>
      <c r="JCC1" s="475"/>
      <c r="JCD1" s="475"/>
      <c r="JCE1" s="475"/>
      <c r="JCF1" s="475"/>
      <c r="JCG1" s="475"/>
      <c r="JCH1" s="475"/>
      <c r="JCI1" s="475"/>
      <c r="JCJ1" s="475"/>
      <c r="JCK1" s="475"/>
      <c r="JCL1" s="475"/>
      <c r="JCM1" s="475"/>
      <c r="JCN1" s="475"/>
      <c r="JCO1" s="475"/>
      <c r="JCP1" s="475"/>
      <c r="JCQ1" s="475"/>
      <c r="JCR1" s="475"/>
      <c r="JCS1" s="475"/>
      <c r="JCT1" s="475"/>
      <c r="JCU1" s="475"/>
      <c r="JCV1" s="475"/>
      <c r="JCW1" s="475"/>
      <c r="JCX1" s="475"/>
      <c r="JCY1" s="475"/>
      <c r="JCZ1" s="475"/>
      <c r="JDA1" s="475"/>
      <c r="JDB1" s="475"/>
      <c r="JDC1" s="475"/>
      <c r="JDD1" s="475"/>
      <c r="JDE1" s="475"/>
      <c r="JDF1" s="475"/>
      <c r="JDG1" s="475"/>
      <c r="JDH1" s="475"/>
      <c r="JDI1" s="475"/>
      <c r="JDJ1" s="475"/>
      <c r="JDK1" s="475"/>
      <c r="JDL1" s="475"/>
      <c r="JDM1" s="475"/>
      <c r="JDN1" s="475"/>
      <c r="JDO1" s="475"/>
      <c r="JDP1" s="475"/>
      <c r="JDQ1" s="475"/>
      <c r="JDR1" s="475"/>
      <c r="JDS1" s="475"/>
      <c r="JDT1" s="475"/>
      <c r="JDU1" s="475"/>
      <c r="JDV1" s="475"/>
      <c r="JDW1" s="475"/>
      <c r="JDX1" s="475"/>
      <c r="JDY1" s="475"/>
      <c r="JDZ1" s="475"/>
      <c r="JEA1" s="475"/>
      <c r="JEB1" s="475"/>
      <c r="JEC1" s="475"/>
      <c r="JED1" s="475"/>
      <c r="JEE1" s="475"/>
      <c r="JEF1" s="475"/>
      <c r="JEG1" s="475"/>
      <c r="JEH1" s="475"/>
      <c r="JEI1" s="475"/>
      <c r="JEJ1" s="475"/>
      <c r="JEK1" s="475"/>
      <c r="JEL1" s="475"/>
      <c r="JEM1" s="475"/>
      <c r="JEN1" s="475"/>
      <c r="JEO1" s="475"/>
      <c r="JEP1" s="475"/>
      <c r="JEQ1" s="475"/>
      <c r="JER1" s="475"/>
      <c r="JES1" s="475"/>
      <c r="JET1" s="475"/>
      <c r="JEU1" s="475"/>
      <c r="JEV1" s="475"/>
      <c r="JEW1" s="475"/>
      <c r="JEX1" s="475"/>
      <c r="JEY1" s="475"/>
      <c r="JEZ1" s="475"/>
      <c r="JFA1" s="475"/>
      <c r="JFB1" s="475"/>
      <c r="JFC1" s="475"/>
      <c r="JFD1" s="475"/>
      <c r="JFE1" s="475"/>
      <c r="JFF1" s="475"/>
      <c r="JFG1" s="475"/>
      <c r="JFH1" s="475"/>
      <c r="JFI1" s="475"/>
      <c r="JFJ1" s="475"/>
      <c r="JFK1" s="475"/>
      <c r="JFL1" s="475"/>
      <c r="JFM1" s="475"/>
      <c r="JFN1" s="475"/>
      <c r="JFO1" s="475"/>
      <c r="JFP1" s="475"/>
      <c r="JFQ1" s="475"/>
      <c r="JFR1" s="475"/>
      <c r="JFS1" s="475"/>
      <c r="JFT1" s="475"/>
      <c r="JFU1" s="475"/>
      <c r="JFV1" s="475"/>
      <c r="JFW1" s="475"/>
      <c r="JFX1" s="475"/>
      <c r="JFY1" s="475"/>
      <c r="JFZ1" s="475"/>
      <c r="JGA1" s="475"/>
      <c r="JGB1" s="475"/>
      <c r="JGC1" s="475"/>
      <c r="JGD1" s="475"/>
      <c r="JGE1" s="475"/>
      <c r="JGF1" s="475"/>
      <c r="JGG1" s="475"/>
      <c r="JGH1" s="475"/>
      <c r="JGI1" s="475"/>
      <c r="JGJ1" s="475"/>
      <c r="JGK1" s="475"/>
      <c r="JGL1" s="475"/>
      <c r="JGM1" s="475"/>
      <c r="JGN1" s="475"/>
      <c r="JGO1" s="475"/>
      <c r="JGP1" s="475"/>
      <c r="JGQ1" s="475"/>
      <c r="JGR1" s="475"/>
      <c r="JGS1" s="475"/>
      <c r="JGT1" s="475"/>
      <c r="JGU1" s="475"/>
      <c r="JGV1" s="475"/>
      <c r="JGW1" s="475"/>
      <c r="JGX1" s="475"/>
      <c r="JGY1" s="475"/>
      <c r="JGZ1" s="475"/>
      <c r="JHA1" s="475"/>
      <c r="JHB1" s="475"/>
      <c r="JHC1" s="475"/>
      <c r="JHD1" s="475"/>
      <c r="JHE1" s="475"/>
      <c r="JHF1" s="475"/>
      <c r="JHG1" s="475"/>
      <c r="JHH1" s="475"/>
      <c r="JHI1" s="475"/>
      <c r="JHJ1" s="475"/>
      <c r="JHK1" s="475"/>
      <c r="JHL1" s="475"/>
      <c r="JHM1" s="475"/>
      <c r="JHN1" s="475"/>
      <c r="JHO1" s="475"/>
      <c r="JHP1" s="475"/>
      <c r="JHQ1" s="475"/>
      <c r="JHR1" s="475"/>
      <c r="JHS1" s="475"/>
      <c r="JHT1" s="475"/>
      <c r="JHU1" s="475"/>
      <c r="JHV1" s="475"/>
      <c r="JHW1" s="475"/>
      <c r="JHX1" s="475"/>
      <c r="JHY1" s="475"/>
      <c r="JHZ1" s="475"/>
      <c r="JIA1" s="475"/>
      <c r="JIB1" s="475"/>
      <c r="JIC1" s="475"/>
      <c r="JID1" s="475"/>
      <c r="JIE1" s="475"/>
      <c r="JIF1" s="475"/>
      <c r="JIG1" s="475"/>
      <c r="JIH1" s="475"/>
      <c r="JII1" s="475"/>
      <c r="JIJ1" s="475"/>
      <c r="JIK1" s="475"/>
      <c r="JIL1" s="475"/>
      <c r="JIM1" s="475"/>
      <c r="JIN1" s="475"/>
      <c r="JIO1" s="475"/>
      <c r="JIP1" s="475"/>
      <c r="JIQ1" s="475"/>
      <c r="JIR1" s="475"/>
      <c r="JIS1" s="475"/>
      <c r="JIT1" s="475"/>
      <c r="JIU1" s="475"/>
      <c r="JIV1" s="475"/>
      <c r="JIW1" s="475"/>
      <c r="JIX1" s="475"/>
      <c r="JIY1" s="475"/>
      <c r="JIZ1" s="475"/>
      <c r="JJA1" s="475"/>
      <c r="JJB1" s="475"/>
      <c r="JJC1" s="475"/>
      <c r="JJD1" s="475"/>
      <c r="JJE1" s="475"/>
      <c r="JJF1" s="475"/>
      <c r="JJG1" s="475"/>
      <c r="JJH1" s="475"/>
      <c r="JJI1" s="475"/>
      <c r="JJJ1" s="475"/>
      <c r="JJK1" s="475"/>
      <c r="JJL1" s="475"/>
      <c r="JJM1" s="475"/>
      <c r="JJN1" s="475"/>
      <c r="JJO1" s="475"/>
      <c r="JJP1" s="475"/>
      <c r="JJQ1" s="475"/>
      <c r="JJR1" s="475"/>
      <c r="JJS1" s="475"/>
      <c r="JJT1" s="475"/>
      <c r="JJU1" s="475"/>
      <c r="JJV1" s="475"/>
      <c r="JJW1" s="475"/>
      <c r="JJX1" s="475"/>
      <c r="JJY1" s="475"/>
      <c r="JJZ1" s="475"/>
      <c r="JKA1" s="475"/>
      <c r="JKB1" s="475"/>
      <c r="JKC1" s="475"/>
      <c r="JKD1" s="475"/>
      <c r="JKE1" s="475"/>
      <c r="JKF1" s="475"/>
      <c r="JKG1" s="475"/>
      <c r="JKH1" s="475"/>
      <c r="JKI1" s="475"/>
      <c r="JKJ1" s="475"/>
      <c r="JKK1" s="475"/>
      <c r="JKL1" s="475"/>
      <c r="JKM1" s="475"/>
      <c r="JKN1" s="475"/>
      <c r="JKO1" s="475"/>
      <c r="JKP1" s="475"/>
      <c r="JKQ1" s="475"/>
      <c r="JKR1" s="475"/>
      <c r="JKS1" s="475"/>
      <c r="JKT1" s="475"/>
      <c r="JKU1" s="475"/>
      <c r="JKV1" s="475"/>
      <c r="JKW1" s="475"/>
      <c r="JKX1" s="475"/>
      <c r="JKY1" s="475"/>
      <c r="JKZ1" s="475"/>
      <c r="JLA1" s="475"/>
      <c r="JLB1" s="475"/>
      <c r="JLC1" s="475"/>
      <c r="JLD1" s="475"/>
      <c r="JLE1" s="475"/>
      <c r="JLF1" s="475"/>
      <c r="JLG1" s="475"/>
      <c r="JLH1" s="475"/>
      <c r="JLI1" s="475"/>
      <c r="JLJ1" s="475"/>
      <c r="JLK1" s="475"/>
      <c r="JLL1" s="475"/>
      <c r="JLM1" s="475"/>
      <c r="JLN1" s="475"/>
      <c r="JLO1" s="475"/>
      <c r="JLP1" s="475"/>
      <c r="JLQ1" s="475"/>
      <c r="JLR1" s="475"/>
      <c r="JLS1" s="475"/>
      <c r="JLT1" s="475"/>
      <c r="JLU1" s="475"/>
      <c r="JLV1" s="475"/>
      <c r="JLW1" s="475"/>
      <c r="JLX1" s="475"/>
      <c r="JLY1" s="475"/>
      <c r="JLZ1" s="475"/>
      <c r="JMA1" s="475"/>
      <c r="JMB1" s="475"/>
      <c r="JMC1" s="475"/>
      <c r="JMD1" s="475"/>
      <c r="JME1" s="475"/>
      <c r="JMF1" s="475"/>
      <c r="JMG1" s="475"/>
      <c r="JMH1" s="475"/>
      <c r="JMI1" s="475"/>
      <c r="JMJ1" s="475"/>
      <c r="JMK1" s="475"/>
      <c r="JML1" s="475"/>
      <c r="JMM1" s="475"/>
      <c r="JMN1" s="475"/>
      <c r="JMO1" s="475"/>
      <c r="JMP1" s="475"/>
      <c r="JMQ1" s="475"/>
      <c r="JMR1" s="475"/>
      <c r="JMS1" s="475"/>
      <c r="JMT1" s="475"/>
      <c r="JMU1" s="475"/>
      <c r="JMV1" s="475"/>
      <c r="JMW1" s="475"/>
      <c r="JMX1" s="475"/>
      <c r="JMY1" s="475"/>
      <c r="JMZ1" s="475"/>
      <c r="JNA1" s="475"/>
      <c r="JNB1" s="475"/>
      <c r="JNC1" s="475"/>
      <c r="JND1" s="475"/>
      <c r="JNE1" s="475"/>
      <c r="JNF1" s="475"/>
      <c r="JNG1" s="475"/>
      <c r="JNH1" s="475"/>
      <c r="JNI1" s="475"/>
      <c r="JNJ1" s="475"/>
      <c r="JNK1" s="475"/>
      <c r="JNL1" s="475"/>
      <c r="JNM1" s="475"/>
      <c r="JNN1" s="475"/>
      <c r="JNO1" s="475"/>
      <c r="JNP1" s="475"/>
      <c r="JNQ1" s="475"/>
      <c r="JNR1" s="475"/>
      <c r="JNS1" s="475"/>
      <c r="JNT1" s="475"/>
      <c r="JNU1" s="475"/>
      <c r="JNV1" s="475"/>
      <c r="JNW1" s="475"/>
      <c r="JNX1" s="475"/>
      <c r="JNY1" s="475"/>
      <c r="JNZ1" s="475"/>
      <c r="JOA1" s="475"/>
      <c r="JOB1" s="475"/>
      <c r="JOC1" s="475"/>
      <c r="JOD1" s="475"/>
      <c r="JOE1" s="475"/>
      <c r="JOF1" s="475"/>
      <c r="JOG1" s="475"/>
      <c r="JOH1" s="475"/>
      <c r="JOI1" s="475"/>
      <c r="JOJ1" s="475"/>
      <c r="JOK1" s="475"/>
      <c r="JOL1" s="475"/>
      <c r="JOM1" s="475"/>
      <c r="JON1" s="475"/>
      <c r="JOO1" s="475"/>
      <c r="JOP1" s="475"/>
      <c r="JOQ1" s="475"/>
      <c r="JOR1" s="475"/>
      <c r="JOS1" s="475"/>
      <c r="JOT1" s="475"/>
      <c r="JOU1" s="475"/>
      <c r="JOV1" s="475"/>
      <c r="JOW1" s="475"/>
      <c r="JOX1" s="475"/>
      <c r="JOY1" s="475"/>
      <c r="JOZ1" s="475"/>
      <c r="JPA1" s="475"/>
      <c r="JPB1" s="475"/>
      <c r="JPC1" s="475"/>
      <c r="JPD1" s="475"/>
      <c r="JPE1" s="475"/>
      <c r="JPF1" s="475"/>
      <c r="JPG1" s="475"/>
      <c r="JPH1" s="475"/>
      <c r="JPI1" s="475"/>
      <c r="JPJ1" s="475"/>
      <c r="JPK1" s="475"/>
      <c r="JPL1" s="475"/>
      <c r="JPM1" s="475"/>
      <c r="JPN1" s="475"/>
      <c r="JPO1" s="475"/>
      <c r="JPP1" s="475"/>
      <c r="JPQ1" s="475"/>
      <c r="JPR1" s="475"/>
      <c r="JPS1" s="475"/>
      <c r="JPT1" s="475"/>
      <c r="JPU1" s="475"/>
      <c r="JPV1" s="475"/>
      <c r="JPW1" s="475"/>
      <c r="JPX1" s="475"/>
      <c r="JPY1" s="475"/>
      <c r="JPZ1" s="475"/>
      <c r="JQA1" s="475"/>
      <c r="JQB1" s="475"/>
      <c r="JQC1" s="475"/>
      <c r="JQD1" s="475"/>
      <c r="JQE1" s="475"/>
      <c r="JQF1" s="475"/>
      <c r="JQG1" s="475"/>
      <c r="JQH1" s="475"/>
      <c r="JQI1" s="475"/>
      <c r="JQJ1" s="475"/>
      <c r="JQK1" s="475"/>
      <c r="JQL1" s="475"/>
      <c r="JQM1" s="475"/>
      <c r="JQN1" s="475"/>
      <c r="JQO1" s="475"/>
      <c r="JQP1" s="475"/>
      <c r="JQQ1" s="475"/>
      <c r="JQR1" s="475"/>
      <c r="JQS1" s="475"/>
      <c r="JQT1" s="475"/>
      <c r="JQU1" s="475"/>
      <c r="JQV1" s="475"/>
      <c r="JQW1" s="475"/>
      <c r="JQX1" s="475"/>
      <c r="JQY1" s="475"/>
      <c r="JQZ1" s="475"/>
      <c r="JRA1" s="475"/>
      <c r="JRB1" s="475"/>
      <c r="JRC1" s="475"/>
      <c r="JRD1" s="475"/>
      <c r="JRE1" s="475"/>
      <c r="JRF1" s="475"/>
      <c r="JRG1" s="475"/>
      <c r="JRH1" s="475"/>
      <c r="JRI1" s="475"/>
      <c r="JRJ1" s="475"/>
      <c r="JRK1" s="475"/>
      <c r="JRL1" s="475"/>
      <c r="JRM1" s="475"/>
      <c r="JRN1" s="475"/>
      <c r="JRO1" s="475"/>
      <c r="JRP1" s="475"/>
      <c r="JRQ1" s="475"/>
      <c r="JRR1" s="475"/>
      <c r="JRS1" s="475"/>
      <c r="JRT1" s="475"/>
      <c r="JRU1" s="475"/>
      <c r="JRV1" s="475"/>
      <c r="JRW1" s="475"/>
      <c r="JRX1" s="475"/>
      <c r="JRY1" s="475"/>
      <c r="JRZ1" s="475"/>
      <c r="JSA1" s="475"/>
      <c r="JSB1" s="475"/>
      <c r="JSC1" s="475"/>
      <c r="JSD1" s="475"/>
      <c r="JSE1" s="475"/>
      <c r="JSF1" s="475"/>
      <c r="JSG1" s="475"/>
      <c r="JSH1" s="475"/>
      <c r="JSI1" s="475"/>
      <c r="JSJ1" s="475"/>
      <c r="JSK1" s="475"/>
      <c r="JSL1" s="475"/>
      <c r="JSM1" s="475"/>
      <c r="JSN1" s="475"/>
      <c r="JSO1" s="475"/>
      <c r="JSP1" s="475"/>
      <c r="JSQ1" s="475"/>
      <c r="JSR1" s="475"/>
      <c r="JSS1" s="475"/>
      <c r="JST1" s="475"/>
      <c r="JSU1" s="475"/>
      <c r="JSV1" s="475"/>
      <c r="JSW1" s="475"/>
      <c r="JSX1" s="475"/>
      <c r="JSY1" s="475"/>
      <c r="JSZ1" s="475"/>
      <c r="JTA1" s="475"/>
      <c r="JTB1" s="475"/>
      <c r="JTC1" s="475"/>
      <c r="JTD1" s="475"/>
      <c r="JTE1" s="475"/>
      <c r="JTF1" s="475"/>
      <c r="JTG1" s="475"/>
      <c r="JTH1" s="475"/>
      <c r="JTI1" s="475"/>
      <c r="JTJ1" s="475"/>
      <c r="JTK1" s="475"/>
      <c r="JTL1" s="475"/>
      <c r="JTM1" s="475"/>
      <c r="JTN1" s="475"/>
      <c r="JTO1" s="475"/>
      <c r="JTP1" s="475"/>
      <c r="JTQ1" s="475"/>
      <c r="JTR1" s="475"/>
      <c r="JTS1" s="475"/>
      <c r="JTT1" s="475"/>
      <c r="JTU1" s="475"/>
      <c r="JTV1" s="475"/>
      <c r="JTW1" s="475"/>
      <c r="JTX1" s="475"/>
      <c r="JTY1" s="475"/>
      <c r="JTZ1" s="475"/>
      <c r="JUA1" s="475"/>
      <c r="JUB1" s="475"/>
      <c r="JUC1" s="475"/>
      <c r="JUD1" s="475"/>
      <c r="JUE1" s="475"/>
      <c r="JUF1" s="475"/>
      <c r="JUG1" s="475"/>
      <c r="JUH1" s="475"/>
      <c r="JUI1" s="475"/>
      <c r="JUJ1" s="475"/>
      <c r="JUK1" s="475"/>
      <c r="JUL1" s="475"/>
      <c r="JUM1" s="475"/>
      <c r="JUN1" s="475"/>
      <c r="JUO1" s="475"/>
      <c r="JUP1" s="475"/>
      <c r="JUQ1" s="475"/>
      <c r="JUR1" s="475"/>
      <c r="JUS1" s="475"/>
      <c r="JUT1" s="475"/>
      <c r="JUU1" s="475"/>
      <c r="JUV1" s="475"/>
      <c r="JUW1" s="475"/>
      <c r="JUX1" s="475"/>
      <c r="JUY1" s="475"/>
      <c r="JUZ1" s="475"/>
      <c r="JVA1" s="475"/>
      <c r="JVB1" s="475"/>
      <c r="JVC1" s="475"/>
      <c r="JVD1" s="475"/>
      <c r="JVE1" s="475"/>
      <c r="JVF1" s="475"/>
      <c r="JVG1" s="475"/>
      <c r="JVH1" s="475"/>
      <c r="JVI1" s="475"/>
      <c r="JVJ1" s="475"/>
      <c r="JVK1" s="475"/>
      <c r="JVL1" s="475"/>
      <c r="JVM1" s="475"/>
      <c r="JVN1" s="475"/>
      <c r="JVO1" s="475"/>
      <c r="JVP1" s="475"/>
      <c r="JVQ1" s="475"/>
      <c r="JVR1" s="475"/>
      <c r="JVS1" s="475"/>
      <c r="JVT1" s="475"/>
      <c r="JVU1" s="475"/>
      <c r="JVV1" s="475"/>
      <c r="JVW1" s="475"/>
      <c r="JVX1" s="475"/>
      <c r="JVY1" s="475"/>
      <c r="JVZ1" s="475"/>
      <c r="JWA1" s="475"/>
      <c r="JWB1" s="475"/>
      <c r="JWC1" s="475"/>
      <c r="JWD1" s="475"/>
      <c r="JWE1" s="475"/>
      <c r="JWF1" s="475"/>
      <c r="JWG1" s="475"/>
      <c r="JWH1" s="475"/>
      <c r="JWI1" s="475"/>
      <c r="JWJ1" s="475"/>
      <c r="JWK1" s="475"/>
      <c r="JWL1" s="475"/>
      <c r="JWM1" s="475"/>
      <c r="JWN1" s="475"/>
      <c r="JWO1" s="475"/>
      <c r="JWP1" s="475"/>
      <c r="JWQ1" s="475"/>
      <c r="JWR1" s="475"/>
      <c r="JWS1" s="475"/>
      <c r="JWT1" s="475"/>
      <c r="JWU1" s="475"/>
      <c r="JWV1" s="475"/>
      <c r="JWW1" s="475"/>
      <c r="JWX1" s="475"/>
      <c r="JWY1" s="475"/>
      <c r="JWZ1" s="475"/>
      <c r="JXA1" s="475"/>
      <c r="JXB1" s="475"/>
      <c r="JXC1" s="475"/>
      <c r="JXD1" s="475"/>
      <c r="JXE1" s="475"/>
      <c r="JXF1" s="475"/>
      <c r="JXG1" s="475"/>
      <c r="JXH1" s="475"/>
      <c r="JXI1" s="475"/>
      <c r="JXJ1" s="475"/>
      <c r="JXK1" s="475"/>
      <c r="JXL1" s="475"/>
      <c r="JXM1" s="475"/>
      <c r="JXN1" s="475"/>
      <c r="JXO1" s="475"/>
      <c r="JXP1" s="475"/>
      <c r="JXQ1" s="475"/>
      <c r="JXR1" s="475"/>
      <c r="JXS1" s="475"/>
      <c r="JXT1" s="475"/>
      <c r="JXU1" s="475"/>
      <c r="JXV1" s="475"/>
      <c r="JXW1" s="475"/>
      <c r="JXX1" s="475"/>
      <c r="JXY1" s="475"/>
      <c r="JXZ1" s="475"/>
      <c r="JYA1" s="475"/>
      <c r="JYB1" s="475"/>
      <c r="JYC1" s="475"/>
      <c r="JYD1" s="475"/>
      <c r="JYE1" s="475"/>
      <c r="JYF1" s="475"/>
      <c r="JYG1" s="475"/>
      <c r="JYH1" s="475"/>
      <c r="JYI1" s="475"/>
      <c r="JYJ1" s="475"/>
      <c r="JYK1" s="475"/>
      <c r="JYL1" s="475"/>
      <c r="JYM1" s="475"/>
      <c r="JYN1" s="475"/>
      <c r="JYO1" s="475"/>
      <c r="JYP1" s="475"/>
      <c r="JYQ1" s="475"/>
      <c r="JYR1" s="475"/>
      <c r="JYS1" s="475"/>
      <c r="JYT1" s="475"/>
      <c r="JYU1" s="475"/>
      <c r="JYV1" s="475"/>
      <c r="JYW1" s="475"/>
      <c r="JYX1" s="475"/>
      <c r="JYY1" s="475"/>
      <c r="JYZ1" s="475"/>
      <c r="JZA1" s="475"/>
      <c r="JZB1" s="475"/>
      <c r="JZC1" s="475"/>
      <c r="JZD1" s="475"/>
      <c r="JZE1" s="475"/>
      <c r="JZF1" s="475"/>
      <c r="JZG1" s="475"/>
      <c r="JZH1" s="475"/>
      <c r="JZI1" s="475"/>
      <c r="JZJ1" s="475"/>
      <c r="JZK1" s="475"/>
      <c r="JZL1" s="475"/>
      <c r="JZM1" s="475"/>
      <c r="JZN1" s="475"/>
      <c r="JZO1" s="475"/>
      <c r="JZP1" s="475"/>
      <c r="JZQ1" s="475"/>
      <c r="JZR1" s="475"/>
      <c r="JZS1" s="475"/>
      <c r="JZT1" s="475"/>
      <c r="JZU1" s="475"/>
      <c r="JZV1" s="475"/>
      <c r="JZW1" s="475"/>
      <c r="JZX1" s="475"/>
      <c r="JZY1" s="475"/>
      <c r="JZZ1" s="475"/>
      <c r="KAA1" s="475"/>
      <c r="KAB1" s="475"/>
      <c r="KAC1" s="475"/>
      <c r="KAD1" s="475"/>
      <c r="KAE1" s="475"/>
      <c r="KAF1" s="475"/>
      <c r="KAG1" s="475"/>
      <c r="KAH1" s="475"/>
      <c r="KAI1" s="475"/>
      <c r="KAJ1" s="475"/>
      <c r="KAK1" s="475"/>
      <c r="KAL1" s="475"/>
      <c r="KAM1" s="475"/>
      <c r="KAN1" s="475"/>
      <c r="KAO1" s="475"/>
      <c r="KAP1" s="475"/>
      <c r="KAQ1" s="475"/>
      <c r="KAR1" s="475"/>
      <c r="KAS1" s="475"/>
      <c r="KAT1" s="475"/>
      <c r="KAU1" s="475"/>
      <c r="KAV1" s="475"/>
      <c r="KAW1" s="475"/>
      <c r="KAX1" s="475"/>
      <c r="KAY1" s="475"/>
      <c r="KAZ1" s="475"/>
      <c r="KBA1" s="475"/>
      <c r="KBB1" s="475"/>
      <c r="KBC1" s="475"/>
      <c r="KBD1" s="475"/>
      <c r="KBE1" s="475"/>
      <c r="KBF1" s="475"/>
      <c r="KBG1" s="475"/>
      <c r="KBH1" s="475"/>
      <c r="KBI1" s="475"/>
      <c r="KBJ1" s="475"/>
      <c r="KBK1" s="475"/>
      <c r="KBL1" s="475"/>
      <c r="KBM1" s="475"/>
      <c r="KBN1" s="475"/>
      <c r="KBO1" s="475"/>
      <c r="KBP1" s="475"/>
      <c r="KBQ1" s="475"/>
      <c r="KBR1" s="475"/>
      <c r="KBS1" s="475"/>
      <c r="KBT1" s="475"/>
      <c r="KBU1" s="475"/>
      <c r="KBV1" s="475"/>
      <c r="KBW1" s="475"/>
      <c r="KBX1" s="475"/>
      <c r="KBY1" s="475"/>
      <c r="KBZ1" s="475"/>
      <c r="KCA1" s="475"/>
      <c r="KCB1" s="475"/>
      <c r="KCC1" s="475"/>
      <c r="KCD1" s="475"/>
      <c r="KCE1" s="475"/>
      <c r="KCF1" s="475"/>
      <c r="KCG1" s="475"/>
      <c r="KCH1" s="475"/>
      <c r="KCI1" s="475"/>
      <c r="KCJ1" s="475"/>
      <c r="KCK1" s="475"/>
      <c r="KCL1" s="475"/>
      <c r="KCM1" s="475"/>
      <c r="KCN1" s="475"/>
      <c r="KCO1" s="475"/>
      <c r="KCP1" s="475"/>
      <c r="KCQ1" s="475"/>
      <c r="KCR1" s="475"/>
      <c r="KCS1" s="475"/>
      <c r="KCT1" s="475"/>
      <c r="KCU1" s="475"/>
      <c r="KCV1" s="475"/>
      <c r="KCW1" s="475"/>
      <c r="KCX1" s="475"/>
      <c r="KCY1" s="475"/>
      <c r="KCZ1" s="475"/>
      <c r="KDA1" s="475"/>
      <c r="KDB1" s="475"/>
      <c r="KDC1" s="475"/>
      <c r="KDD1" s="475"/>
      <c r="KDE1" s="475"/>
      <c r="KDF1" s="475"/>
      <c r="KDG1" s="475"/>
      <c r="KDH1" s="475"/>
      <c r="KDI1" s="475"/>
      <c r="KDJ1" s="475"/>
      <c r="KDK1" s="475"/>
      <c r="KDL1" s="475"/>
      <c r="KDM1" s="475"/>
      <c r="KDN1" s="475"/>
      <c r="KDO1" s="475"/>
      <c r="KDP1" s="475"/>
      <c r="KDQ1" s="475"/>
      <c r="KDR1" s="475"/>
      <c r="KDS1" s="475"/>
      <c r="KDT1" s="475"/>
      <c r="KDU1" s="475"/>
      <c r="KDV1" s="475"/>
      <c r="KDW1" s="475"/>
      <c r="KDX1" s="475"/>
      <c r="KDY1" s="475"/>
      <c r="KDZ1" s="475"/>
      <c r="KEA1" s="475"/>
      <c r="KEB1" s="475"/>
      <c r="KEC1" s="475"/>
      <c r="KED1" s="475"/>
      <c r="KEE1" s="475"/>
      <c r="KEF1" s="475"/>
      <c r="KEG1" s="475"/>
      <c r="KEH1" s="475"/>
      <c r="KEI1" s="475"/>
      <c r="KEJ1" s="475"/>
      <c r="KEK1" s="475"/>
      <c r="KEL1" s="475"/>
      <c r="KEM1" s="475"/>
      <c r="KEN1" s="475"/>
      <c r="KEO1" s="475"/>
      <c r="KEP1" s="475"/>
      <c r="KEQ1" s="475"/>
      <c r="KER1" s="475"/>
      <c r="KES1" s="475"/>
      <c r="KET1" s="475"/>
      <c r="KEU1" s="475"/>
      <c r="KEV1" s="475"/>
      <c r="KEW1" s="475"/>
      <c r="KEX1" s="475"/>
      <c r="KEY1" s="475"/>
      <c r="KEZ1" s="475"/>
      <c r="KFA1" s="475"/>
      <c r="KFB1" s="475"/>
      <c r="KFC1" s="475"/>
      <c r="KFD1" s="475"/>
      <c r="KFE1" s="475"/>
      <c r="KFF1" s="475"/>
      <c r="KFG1" s="475"/>
      <c r="KFH1" s="475"/>
      <c r="KFI1" s="475"/>
      <c r="KFJ1" s="475"/>
      <c r="KFK1" s="475"/>
      <c r="KFL1" s="475"/>
      <c r="KFM1" s="475"/>
      <c r="KFN1" s="475"/>
      <c r="KFO1" s="475"/>
      <c r="KFP1" s="475"/>
      <c r="KFQ1" s="475"/>
      <c r="KFR1" s="475"/>
      <c r="KFS1" s="475"/>
      <c r="KFT1" s="475"/>
      <c r="KFU1" s="475"/>
      <c r="KFV1" s="475"/>
      <c r="KFW1" s="475"/>
      <c r="KFX1" s="475"/>
      <c r="KFY1" s="475"/>
      <c r="KFZ1" s="475"/>
      <c r="KGA1" s="475"/>
      <c r="KGB1" s="475"/>
      <c r="KGC1" s="475"/>
      <c r="KGD1" s="475"/>
      <c r="KGE1" s="475"/>
      <c r="KGF1" s="475"/>
      <c r="KGG1" s="475"/>
      <c r="KGH1" s="475"/>
      <c r="KGI1" s="475"/>
      <c r="KGJ1" s="475"/>
      <c r="KGK1" s="475"/>
      <c r="KGL1" s="475"/>
      <c r="KGM1" s="475"/>
      <c r="KGN1" s="475"/>
      <c r="KGO1" s="475"/>
      <c r="KGP1" s="475"/>
      <c r="KGQ1" s="475"/>
      <c r="KGR1" s="475"/>
      <c r="KGS1" s="475"/>
      <c r="KGT1" s="475"/>
      <c r="KGU1" s="475"/>
      <c r="KGV1" s="475"/>
      <c r="KGW1" s="475"/>
      <c r="KGX1" s="475"/>
      <c r="KGY1" s="475"/>
      <c r="KGZ1" s="475"/>
      <c r="KHA1" s="475"/>
      <c r="KHB1" s="475"/>
      <c r="KHC1" s="475"/>
      <c r="KHD1" s="475"/>
      <c r="KHE1" s="475"/>
      <c r="KHF1" s="475"/>
      <c r="KHG1" s="475"/>
      <c r="KHH1" s="475"/>
      <c r="KHI1" s="475"/>
      <c r="KHJ1" s="475"/>
      <c r="KHK1" s="475"/>
      <c r="KHL1" s="475"/>
      <c r="KHM1" s="475"/>
      <c r="KHN1" s="475"/>
      <c r="KHO1" s="475"/>
      <c r="KHP1" s="475"/>
      <c r="KHQ1" s="475"/>
      <c r="KHR1" s="475"/>
      <c r="KHS1" s="475"/>
      <c r="KHT1" s="475"/>
      <c r="KHU1" s="475"/>
      <c r="KHV1" s="475"/>
      <c r="KHW1" s="475"/>
      <c r="KHX1" s="475"/>
      <c r="KHY1" s="475"/>
      <c r="KHZ1" s="475"/>
      <c r="KIA1" s="475"/>
      <c r="KIB1" s="475"/>
      <c r="KIC1" s="475"/>
      <c r="KID1" s="475"/>
      <c r="KIE1" s="475"/>
      <c r="KIF1" s="475"/>
      <c r="KIG1" s="475"/>
      <c r="KIH1" s="475"/>
      <c r="KII1" s="475"/>
      <c r="KIJ1" s="475"/>
      <c r="KIK1" s="475"/>
      <c r="KIL1" s="475"/>
      <c r="KIM1" s="475"/>
      <c r="KIN1" s="475"/>
      <c r="KIO1" s="475"/>
      <c r="KIP1" s="475"/>
      <c r="KIQ1" s="475"/>
      <c r="KIR1" s="475"/>
      <c r="KIS1" s="475"/>
      <c r="KIT1" s="475"/>
      <c r="KIU1" s="475"/>
      <c r="KIV1" s="475"/>
      <c r="KIW1" s="475"/>
      <c r="KIX1" s="475"/>
      <c r="KIY1" s="475"/>
      <c r="KIZ1" s="475"/>
      <c r="KJA1" s="475"/>
      <c r="KJB1" s="475"/>
      <c r="KJC1" s="475"/>
      <c r="KJD1" s="475"/>
      <c r="KJE1" s="475"/>
      <c r="KJF1" s="475"/>
      <c r="KJG1" s="475"/>
      <c r="KJH1" s="475"/>
      <c r="KJI1" s="475"/>
      <c r="KJJ1" s="475"/>
      <c r="KJK1" s="475"/>
      <c r="KJL1" s="475"/>
      <c r="KJM1" s="475"/>
      <c r="KJN1" s="475"/>
      <c r="KJO1" s="475"/>
      <c r="KJP1" s="475"/>
      <c r="KJQ1" s="475"/>
      <c r="KJR1" s="475"/>
      <c r="KJS1" s="475"/>
      <c r="KJT1" s="475"/>
      <c r="KJU1" s="475"/>
      <c r="KJV1" s="475"/>
      <c r="KJW1" s="475"/>
      <c r="KJX1" s="475"/>
      <c r="KJY1" s="475"/>
      <c r="KJZ1" s="475"/>
      <c r="KKA1" s="475"/>
      <c r="KKB1" s="475"/>
      <c r="KKC1" s="475"/>
      <c r="KKD1" s="475"/>
      <c r="KKE1" s="475"/>
      <c r="KKF1" s="475"/>
      <c r="KKG1" s="475"/>
      <c r="KKH1" s="475"/>
      <c r="KKI1" s="475"/>
      <c r="KKJ1" s="475"/>
      <c r="KKK1" s="475"/>
      <c r="KKL1" s="475"/>
      <c r="KKM1" s="475"/>
      <c r="KKN1" s="475"/>
      <c r="KKO1" s="475"/>
      <c r="KKP1" s="475"/>
      <c r="KKQ1" s="475"/>
      <c r="KKR1" s="475"/>
      <c r="KKS1" s="475"/>
      <c r="KKT1" s="475"/>
      <c r="KKU1" s="475"/>
      <c r="KKV1" s="475"/>
      <c r="KKW1" s="475"/>
      <c r="KKX1" s="475"/>
      <c r="KKY1" s="475"/>
      <c r="KKZ1" s="475"/>
      <c r="KLA1" s="475"/>
      <c r="KLB1" s="475"/>
      <c r="KLC1" s="475"/>
      <c r="KLD1" s="475"/>
      <c r="KLE1" s="475"/>
      <c r="KLF1" s="475"/>
      <c r="KLG1" s="475"/>
      <c r="KLH1" s="475"/>
      <c r="KLI1" s="475"/>
      <c r="KLJ1" s="475"/>
      <c r="KLK1" s="475"/>
      <c r="KLL1" s="475"/>
      <c r="KLM1" s="475"/>
      <c r="KLN1" s="475"/>
      <c r="KLO1" s="475"/>
      <c r="KLP1" s="475"/>
      <c r="KLQ1" s="475"/>
      <c r="KLR1" s="475"/>
      <c r="KLS1" s="475"/>
      <c r="KLT1" s="475"/>
      <c r="KLU1" s="475"/>
      <c r="KLV1" s="475"/>
      <c r="KLW1" s="475"/>
      <c r="KLX1" s="475"/>
      <c r="KLY1" s="475"/>
      <c r="KLZ1" s="475"/>
      <c r="KMA1" s="475"/>
      <c r="KMB1" s="475"/>
      <c r="KMC1" s="475"/>
      <c r="KMD1" s="475"/>
      <c r="KME1" s="475"/>
      <c r="KMF1" s="475"/>
      <c r="KMG1" s="475"/>
      <c r="KMH1" s="475"/>
      <c r="KMI1" s="475"/>
      <c r="KMJ1" s="475"/>
      <c r="KMK1" s="475"/>
      <c r="KML1" s="475"/>
      <c r="KMM1" s="475"/>
      <c r="KMN1" s="475"/>
      <c r="KMO1" s="475"/>
      <c r="KMP1" s="475"/>
      <c r="KMQ1" s="475"/>
      <c r="KMR1" s="475"/>
      <c r="KMS1" s="475"/>
      <c r="KMT1" s="475"/>
      <c r="KMU1" s="475"/>
      <c r="KMV1" s="475"/>
      <c r="KMW1" s="475"/>
      <c r="KMX1" s="475"/>
      <c r="KMY1" s="475"/>
      <c r="KMZ1" s="475"/>
      <c r="KNA1" s="475"/>
      <c r="KNB1" s="475"/>
      <c r="KNC1" s="475"/>
      <c r="KND1" s="475"/>
      <c r="KNE1" s="475"/>
      <c r="KNF1" s="475"/>
      <c r="KNG1" s="475"/>
      <c r="KNH1" s="475"/>
      <c r="KNI1" s="475"/>
      <c r="KNJ1" s="475"/>
      <c r="KNK1" s="475"/>
      <c r="KNL1" s="475"/>
      <c r="KNM1" s="475"/>
      <c r="KNN1" s="475"/>
      <c r="KNO1" s="475"/>
      <c r="KNP1" s="475"/>
      <c r="KNQ1" s="475"/>
      <c r="KNR1" s="475"/>
      <c r="KNS1" s="475"/>
      <c r="KNT1" s="475"/>
      <c r="KNU1" s="475"/>
      <c r="KNV1" s="475"/>
      <c r="KNW1" s="475"/>
      <c r="KNX1" s="475"/>
      <c r="KNY1" s="475"/>
      <c r="KNZ1" s="475"/>
      <c r="KOA1" s="475"/>
      <c r="KOB1" s="475"/>
      <c r="KOC1" s="475"/>
      <c r="KOD1" s="475"/>
      <c r="KOE1" s="475"/>
      <c r="KOF1" s="475"/>
      <c r="KOG1" s="475"/>
      <c r="KOH1" s="475"/>
      <c r="KOI1" s="475"/>
      <c r="KOJ1" s="475"/>
      <c r="KOK1" s="475"/>
      <c r="KOL1" s="475"/>
      <c r="KOM1" s="475"/>
      <c r="KON1" s="475"/>
      <c r="KOO1" s="475"/>
      <c r="KOP1" s="475"/>
      <c r="KOQ1" s="475"/>
      <c r="KOR1" s="475"/>
      <c r="KOS1" s="475"/>
      <c r="KOT1" s="475"/>
      <c r="KOU1" s="475"/>
      <c r="KOV1" s="475"/>
      <c r="KOW1" s="475"/>
      <c r="KOX1" s="475"/>
      <c r="KOY1" s="475"/>
      <c r="KOZ1" s="475"/>
      <c r="KPA1" s="475"/>
      <c r="KPB1" s="475"/>
      <c r="KPC1" s="475"/>
      <c r="KPD1" s="475"/>
      <c r="KPE1" s="475"/>
      <c r="KPF1" s="475"/>
      <c r="KPG1" s="475"/>
      <c r="KPH1" s="475"/>
      <c r="KPI1" s="475"/>
      <c r="KPJ1" s="475"/>
      <c r="KPK1" s="475"/>
      <c r="KPL1" s="475"/>
      <c r="KPM1" s="475"/>
      <c r="KPN1" s="475"/>
      <c r="KPO1" s="475"/>
      <c r="KPP1" s="475"/>
      <c r="KPQ1" s="475"/>
      <c r="KPR1" s="475"/>
      <c r="KPS1" s="475"/>
      <c r="KPT1" s="475"/>
      <c r="KPU1" s="475"/>
      <c r="KPV1" s="475"/>
      <c r="KPW1" s="475"/>
      <c r="KPX1" s="475"/>
      <c r="KPY1" s="475"/>
      <c r="KPZ1" s="475"/>
      <c r="KQA1" s="475"/>
      <c r="KQB1" s="475"/>
      <c r="KQC1" s="475"/>
      <c r="KQD1" s="475"/>
      <c r="KQE1" s="475"/>
      <c r="KQF1" s="475"/>
      <c r="KQG1" s="475"/>
      <c r="KQH1" s="475"/>
      <c r="KQI1" s="475"/>
      <c r="KQJ1" s="475"/>
      <c r="KQK1" s="475"/>
      <c r="KQL1" s="475"/>
      <c r="KQM1" s="475"/>
      <c r="KQN1" s="475"/>
      <c r="KQO1" s="475"/>
      <c r="KQP1" s="475"/>
      <c r="KQQ1" s="475"/>
      <c r="KQR1" s="475"/>
      <c r="KQS1" s="475"/>
      <c r="KQT1" s="475"/>
      <c r="KQU1" s="475"/>
      <c r="KQV1" s="475"/>
      <c r="KQW1" s="475"/>
      <c r="KQX1" s="475"/>
      <c r="KQY1" s="475"/>
      <c r="KQZ1" s="475"/>
      <c r="KRA1" s="475"/>
      <c r="KRB1" s="475"/>
      <c r="KRC1" s="475"/>
      <c r="KRD1" s="475"/>
      <c r="KRE1" s="475"/>
      <c r="KRF1" s="475"/>
      <c r="KRG1" s="475"/>
      <c r="KRH1" s="475"/>
      <c r="KRI1" s="475"/>
      <c r="KRJ1" s="475"/>
      <c r="KRK1" s="475"/>
      <c r="KRL1" s="475"/>
      <c r="KRM1" s="475"/>
      <c r="KRN1" s="475"/>
      <c r="KRO1" s="475"/>
      <c r="KRP1" s="475"/>
      <c r="KRQ1" s="475"/>
      <c r="KRR1" s="475"/>
      <c r="KRS1" s="475"/>
      <c r="KRT1" s="475"/>
      <c r="KRU1" s="475"/>
      <c r="KRV1" s="475"/>
      <c r="KRW1" s="475"/>
      <c r="KRX1" s="475"/>
      <c r="KRY1" s="475"/>
      <c r="KRZ1" s="475"/>
      <c r="KSA1" s="475"/>
      <c r="KSB1" s="475"/>
      <c r="KSC1" s="475"/>
      <c r="KSD1" s="475"/>
      <c r="KSE1" s="475"/>
      <c r="KSF1" s="475"/>
      <c r="KSG1" s="475"/>
      <c r="KSH1" s="475"/>
      <c r="KSI1" s="475"/>
      <c r="KSJ1" s="475"/>
      <c r="KSK1" s="475"/>
      <c r="KSL1" s="475"/>
      <c r="KSM1" s="475"/>
      <c r="KSN1" s="475"/>
      <c r="KSO1" s="475"/>
      <c r="KSP1" s="475"/>
      <c r="KSQ1" s="475"/>
      <c r="KSR1" s="475"/>
      <c r="KSS1" s="475"/>
      <c r="KST1" s="475"/>
      <c r="KSU1" s="475"/>
      <c r="KSV1" s="475"/>
      <c r="KSW1" s="475"/>
      <c r="KSX1" s="475"/>
      <c r="KSY1" s="475"/>
      <c r="KSZ1" s="475"/>
      <c r="KTA1" s="475"/>
      <c r="KTB1" s="475"/>
      <c r="KTC1" s="475"/>
      <c r="KTD1" s="475"/>
      <c r="KTE1" s="475"/>
      <c r="KTF1" s="475"/>
      <c r="KTG1" s="475"/>
      <c r="KTH1" s="475"/>
      <c r="KTI1" s="475"/>
      <c r="KTJ1" s="475"/>
      <c r="KTK1" s="475"/>
      <c r="KTL1" s="475"/>
      <c r="KTM1" s="475"/>
      <c r="KTN1" s="475"/>
      <c r="KTO1" s="475"/>
      <c r="KTP1" s="475"/>
      <c r="KTQ1" s="475"/>
      <c r="KTR1" s="475"/>
      <c r="KTS1" s="475"/>
      <c r="KTT1" s="475"/>
      <c r="KTU1" s="475"/>
      <c r="KTV1" s="475"/>
      <c r="KTW1" s="475"/>
      <c r="KTX1" s="475"/>
      <c r="KTY1" s="475"/>
      <c r="KTZ1" s="475"/>
      <c r="KUA1" s="475"/>
      <c r="KUB1" s="475"/>
      <c r="KUC1" s="475"/>
      <c r="KUD1" s="475"/>
      <c r="KUE1" s="475"/>
      <c r="KUF1" s="475"/>
      <c r="KUG1" s="475"/>
      <c r="KUH1" s="475"/>
      <c r="KUI1" s="475"/>
      <c r="KUJ1" s="475"/>
      <c r="KUK1" s="475"/>
      <c r="KUL1" s="475"/>
      <c r="KUM1" s="475"/>
      <c r="KUN1" s="475"/>
      <c r="KUO1" s="475"/>
      <c r="KUP1" s="475"/>
      <c r="KUQ1" s="475"/>
      <c r="KUR1" s="475"/>
      <c r="KUS1" s="475"/>
      <c r="KUT1" s="475"/>
      <c r="KUU1" s="475"/>
      <c r="KUV1" s="475"/>
      <c r="KUW1" s="475"/>
      <c r="KUX1" s="475"/>
      <c r="KUY1" s="475"/>
      <c r="KUZ1" s="475"/>
      <c r="KVA1" s="475"/>
      <c r="KVB1" s="475"/>
      <c r="KVC1" s="475"/>
      <c r="KVD1" s="475"/>
      <c r="KVE1" s="475"/>
      <c r="KVF1" s="475"/>
      <c r="KVG1" s="475"/>
      <c r="KVH1" s="475"/>
      <c r="KVI1" s="475"/>
      <c r="KVJ1" s="475"/>
      <c r="KVK1" s="475"/>
      <c r="KVL1" s="475"/>
      <c r="KVM1" s="475"/>
      <c r="KVN1" s="475"/>
      <c r="KVO1" s="475"/>
      <c r="KVP1" s="475"/>
      <c r="KVQ1" s="475"/>
      <c r="KVR1" s="475"/>
      <c r="KVS1" s="475"/>
      <c r="KVT1" s="475"/>
      <c r="KVU1" s="475"/>
      <c r="KVV1" s="475"/>
      <c r="KVW1" s="475"/>
      <c r="KVX1" s="475"/>
      <c r="KVY1" s="475"/>
      <c r="KVZ1" s="475"/>
      <c r="KWA1" s="475"/>
      <c r="KWB1" s="475"/>
      <c r="KWC1" s="475"/>
      <c r="KWD1" s="475"/>
      <c r="KWE1" s="475"/>
      <c r="KWF1" s="475"/>
      <c r="KWG1" s="475"/>
      <c r="KWH1" s="475"/>
      <c r="KWI1" s="475"/>
      <c r="KWJ1" s="475"/>
      <c r="KWK1" s="475"/>
      <c r="KWL1" s="475"/>
      <c r="KWM1" s="475"/>
      <c r="KWN1" s="475"/>
      <c r="KWO1" s="475"/>
      <c r="KWP1" s="475"/>
      <c r="KWQ1" s="475"/>
      <c r="KWR1" s="475"/>
      <c r="KWS1" s="475"/>
      <c r="KWT1" s="475"/>
      <c r="KWU1" s="475"/>
      <c r="KWV1" s="475"/>
      <c r="KWW1" s="475"/>
      <c r="KWX1" s="475"/>
      <c r="KWY1" s="475"/>
      <c r="KWZ1" s="475"/>
      <c r="KXA1" s="475"/>
      <c r="KXB1" s="475"/>
      <c r="KXC1" s="475"/>
      <c r="KXD1" s="475"/>
      <c r="KXE1" s="475"/>
      <c r="KXF1" s="475"/>
      <c r="KXG1" s="475"/>
      <c r="KXH1" s="475"/>
      <c r="KXI1" s="475"/>
      <c r="KXJ1" s="475"/>
      <c r="KXK1" s="475"/>
      <c r="KXL1" s="475"/>
      <c r="KXM1" s="475"/>
      <c r="KXN1" s="475"/>
      <c r="KXO1" s="475"/>
      <c r="KXP1" s="475"/>
      <c r="KXQ1" s="475"/>
      <c r="KXR1" s="475"/>
      <c r="KXS1" s="475"/>
      <c r="KXT1" s="475"/>
      <c r="KXU1" s="475"/>
      <c r="KXV1" s="475"/>
      <c r="KXW1" s="475"/>
      <c r="KXX1" s="475"/>
      <c r="KXY1" s="475"/>
      <c r="KXZ1" s="475"/>
      <c r="KYA1" s="475"/>
      <c r="KYB1" s="475"/>
      <c r="KYC1" s="475"/>
      <c r="KYD1" s="475"/>
      <c r="KYE1" s="475"/>
      <c r="KYF1" s="475"/>
      <c r="KYG1" s="475"/>
      <c r="KYH1" s="475"/>
      <c r="KYI1" s="475"/>
      <c r="KYJ1" s="475"/>
      <c r="KYK1" s="475"/>
      <c r="KYL1" s="475"/>
      <c r="KYM1" s="475"/>
      <c r="KYN1" s="475"/>
      <c r="KYO1" s="475"/>
      <c r="KYP1" s="475"/>
      <c r="KYQ1" s="475"/>
      <c r="KYR1" s="475"/>
      <c r="KYS1" s="475"/>
      <c r="KYT1" s="475"/>
      <c r="KYU1" s="475"/>
      <c r="KYV1" s="475"/>
      <c r="KYW1" s="475"/>
      <c r="KYX1" s="475"/>
      <c r="KYY1" s="475"/>
      <c r="KYZ1" s="475"/>
      <c r="KZA1" s="475"/>
      <c r="KZB1" s="475"/>
      <c r="KZC1" s="475"/>
      <c r="KZD1" s="475"/>
      <c r="KZE1" s="475"/>
      <c r="KZF1" s="475"/>
      <c r="KZG1" s="475"/>
      <c r="KZH1" s="475"/>
      <c r="KZI1" s="475"/>
      <c r="KZJ1" s="475"/>
      <c r="KZK1" s="475"/>
      <c r="KZL1" s="475"/>
      <c r="KZM1" s="475"/>
      <c r="KZN1" s="475"/>
      <c r="KZO1" s="475"/>
      <c r="KZP1" s="475"/>
      <c r="KZQ1" s="475"/>
      <c r="KZR1" s="475"/>
      <c r="KZS1" s="475"/>
      <c r="KZT1" s="475"/>
      <c r="KZU1" s="475"/>
      <c r="KZV1" s="475"/>
      <c r="KZW1" s="475"/>
      <c r="KZX1" s="475"/>
      <c r="KZY1" s="475"/>
      <c r="KZZ1" s="475"/>
      <c r="LAA1" s="475"/>
      <c r="LAB1" s="475"/>
      <c r="LAC1" s="475"/>
      <c r="LAD1" s="475"/>
      <c r="LAE1" s="475"/>
      <c r="LAF1" s="475"/>
      <c r="LAG1" s="475"/>
      <c r="LAH1" s="475"/>
      <c r="LAI1" s="475"/>
      <c r="LAJ1" s="475"/>
      <c r="LAK1" s="475"/>
      <c r="LAL1" s="475"/>
      <c r="LAM1" s="475"/>
      <c r="LAN1" s="475"/>
      <c r="LAO1" s="475"/>
      <c r="LAP1" s="475"/>
      <c r="LAQ1" s="475"/>
      <c r="LAR1" s="475"/>
      <c r="LAS1" s="475"/>
      <c r="LAT1" s="475"/>
      <c r="LAU1" s="475"/>
      <c r="LAV1" s="475"/>
      <c r="LAW1" s="475"/>
      <c r="LAX1" s="475"/>
      <c r="LAY1" s="475"/>
      <c r="LAZ1" s="475"/>
      <c r="LBA1" s="475"/>
      <c r="LBB1" s="475"/>
      <c r="LBC1" s="475"/>
      <c r="LBD1" s="475"/>
      <c r="LBE1" s="475"/>
      <c r="LBF1" s="475"/>
      <c r="LBG1" s="475"/>
      <c r="LBH1" s="475"/>
      <c r="LBI1" s="475"/>
      <c r="LBJ1" s="475"/>
      <c r="LBK1" s="475"/>
      <c r="LBL1" s="475"/>
      <c r="LBM1" s="475"/>
      <c r="LBN1" s="475"/>
      <c r="LBO1" s="475"/>
      <c r="LBP1" s="475"/>
      <c r="LBQ1" s="475"/>
      <c r="LBR1" s="475"/>
      <c r="LBS1" s="475"/>
      <c r="LBT1" s="475"/>
      <c r="LBU1" s="475"/>
      <c r="LBV1" s="475"/>
      <c r="LBW1" s="475"/>
      <c r="LBX1" s="475"/>
      <c r="LBY1" s="475"/>
      <c r="LBZ1" s="475"/>
      <c r="LCA1" s="475"/>
      <c r="LCB1" s="475"/>
      <c r="LCC1" s="475"/>
      <c r="LCD1" s="475"/>
      <c r="LCE1" s="475"/>
      <c r="LCF1" s="475"/>
      <c r="LCG1" s="475"/>
      <c r="LCH1" s="475"/>
      <c r="LCI1" s="475"/>
      <c r="LCJ1" s="475"/>
      <c r="LCK1" s="475"/>
      <c r="LCL1" s="475"/>
      <c r="LCM1" s="475"/>
      <c r="LCN1" s="475"/>
      <c r="LCO1" s="475"/>
      <c r="LCP1" s="475"/>
      <c r="LCQ1" s="475"/>
      <c r="LCR1" s="475"/>
      <c r="LCS1" s="475"/>
      <c r="LCT1" s="475"/>
      <c r="LCU1" s="475"/>
      <c r="LCV1" s="475"/>
      <c r="LCW1" s="475"/>
      <c r="LCX1" s="475"/>
      <c r="LCY1" s="475"/>
      <c r="LCZ1" s="475"/>
      <c r="LDA1" s="475"/>
      <c r="LDB1" s="475"/>
      <c r="LDC1" s="475"/>
      <c r="LDD1" s="475"/>
      <c r="LDE1" s="475"/>
      <c r="LDF1" s="475"/>
      <c r="LDG1" s="475"/>
      <c r="LDH1" s="475"/>
      <c r="LDI1" s="475"/>
      <c r="LDJ1" s="475"/>
      <c r="LDK1" s="475"/>
      <c r="LDL1" s="475"/>
      <c r="LDM1" s="475"/>
      <c r="LDN1" s="475"/>
      <c r="LDO1" s="475"/>
      <c r="LDP1" s="475"/>
      <c r="LDQ1" s="475"/>
      <c r="LDR1" s="475"/>
      <c r="LDS1" s="475"/>
      <c r="LDT1" s="475"/>
      <c r="LDU1" s="475"/>
      <c r="LDV1" s="475"/>
      <c r="LDW1" s="475"/>
      <c r="LDX1" s="475"/>
      <c r="LDY1" s="475"/>
      <c r="LDZ1" s="475"/>
      <c r="LEA1" s="475"/>
      <c r="LEB1" s="475"/>
      <c r="LEC1" s="475"/>
      <c r="LED1" s="475"/>
      <c r="LEE1" s="475"/>
      <c r="LEF1" s="475"/>
      <c r="LEG1" s="475"/>
      <c r="LEH1" s="475"/>
      <c r="LEI1" s="475"/>
      <c r="LEJ1" s="475"/>
      <c r="LEK1" s="475"/>
      <c r="LEL1" s="475"/>
      <c r="LEM1" s="475"/>
      <c r="LEN1" s="475"/>
      <c r="LEO1" s="475"/>
      <c r="LEP1" s="475"/>
      <c r="LEQ1" s="475"/>
      <c r="LER1" s="475"/>
      <c r="LES1" s="475"/>
      <c r="LET1" s="475"/>
      <c r="LEU1" s="475"/>
      <c r="LEV1" s="475"/>
      <c r="LEW1" s="475"/>
      <c r="LEX1" s="475"/>
      <c r="LEY1" s="475"/>
      <c r="LEZ1" s="475"/>
      <c r="LFA1" s="475"/>
      <c r="LFB1" s="475"/>
      <c r="LFC1" s="475"/>
      <c r="LFD1" s="475"/>
      <c r="LFE1" s="475"/>
      <c r="LFF1" s="475"/>
      <c r="LFG1" s="475"/>
      <c r="LFH1" s="475"/>
      <c r="LFI1" s="475"/>
      <c r="LFJ1" s="475"/>
      <c r="LFK1" s="475"/>
      <c r="LFL1" s="475"/>
      <c r="LFM1" s="475"/>
      <c r="LFN1" s="475"/>
      <c r="LFO1" s="475"/>
      <c r="LFP1" s="475"/>
      <c r="LFQ1" s="475"/>
      <c r="LFR1" s="475"/>
      <c r="LFS1" s="475"/>
      <c r="LFT1" s="475"/>
      <c r="LFU1" s="475"/>
      <c r="LFV1" s="475"/>
      <c r="LFW1" s="475"/>
      <c r="LFX1" s="475"/>
      <c r="LFY1" s="475"/>
      <c r="LFZ1" s="475"/>
      <c r="LGA1" s="475"/>
      <c r="LGB1" s="475"/>
      <c r="LGC1" s="475"/>
      <c r="LGD1" s="475"/>
      <c r="LGE1" s="475"/>
      <c r="LGF1" s="475"/>
      <c r="LGG1" s="475"/>
      <c r="LGH1" s="475"/>
      <c r="LGI1" s="475"/>
      <c r="LGJ1" s="475"/>
      <c r="LGK1" s="475"/>
      <c r="LGL1" s="475"/>
      <c r="LGM1" s="475"/>
      <c r="LGN1" s="475"/>
      <c r="LGO1" s="475"/>
      <c r="LGP1" s="475"/>
      <c r="LGQ1" s="475"/>
      <c r="LGR1" s="475"/>
      <c r="LGS1" s="475"/>
      <c r="LGT1" s="475"/>
      <c r="LGU1" s="475"/>
      <c r="LGV1" s="475"/>
      <c r="LGW1" s="475"/>
      <c r="LGX1" s="475"/>
      <c r="LGY1" s="475"/>
      <c r="LGZ1" s="475"/>
      <c r="LHA1" s="475"/>
      <c r="LHB1" s="475"/>
      <c r="LHC1" s="475"/>
      <c r="LHD1" s="475"/>
      <c r="LHE1" s="475"/>
      <c r="LHF1" s="475"/>
      <c r="LHG1" s="475"/>
      <c r="LHH1" s="475"/>
      <c r="LHI1" s="475"/>
      <c r="LHJ1" s="475"/>
      <c r="LHK1" s="475"/>
      <c r="LHL1" s="475"/>
      <c r="LHM1" s="475"/>
      <c r="LHN1" s="475"/>
      <c r="LHO1" s="475"/>
      <c r="LHP1" s="475"/>
      <c r="LHQ1" s="475"/>
      <c r="LHR1" s="475"/>
      <c r="LHS1" s="475"/>
      <c r="LHT1" s="475"/>
      <c r="LHU1" s="475"/>
      <c r="LHV1" s="475"/>
      <c r="LHW1" s="475"/>
      <c r="LHX1" s="475"/>
      <c r="LHY1" s="475"/>
      <c r="LHZ1" s="475"/>
      <c r="LIA1" s="475"/>
      <c r="LIB1" s="475"/>
      <c r="LIC1" s="475"/>
      <c r="LID1" s="475"/>
      <c r="LIE1" s="475"/>
      <c r="LIF1" s="475"/>
      <c r="LIG1" s="475"/>
      <c r="LIH1" s="475"/>
      <c r="LII1" s="475"/>
      <c r="LIJ1" s="475"/>
      <c r="LIK1" s="475"/>
      <c r="LIL1" s="475"/>
      <c r="LIM1" s="475"/>
      <c r="LIN1" s="475"/>
      <c r="LIO1" s="475"/>
      <c r="LIP1" s="475"/>
      <c r="LIQ1" s="475"/>
      <c r="LIR1" s="475"/>
      <c r="LIS1" s="475"/>
      <c r="LIT1" s="475"/>
      <c r="LIU1" s="475"/>
      <c r="LIV1" s="475"/>
      <c r="LIW1" s="475"/>
      <c r="LIX1" s="475"/>
      <c r="LIY1" s="475"/>
      <c r="LIZ1" s="475"/>
      <c r="LJA1" s="475"/>
      <c r="LJB1" s="475"/>
      <c r="LJC1" s="475"/>
      <c r="LJD1" s="475"/>
      <c r="LJE1" s="475"/>
      <c r="LJF1" s="475"/>
      <c r="LJG1" s="475"/>
      <c r="LJH1" s="475"/>
      <c r="LJI1" s="475"/>
      <c r="LJJ1" s="475"/>
      <c r="LJK1" s="475"/>
      <c r="LJL1" s="475"/>
      <c r="LJM1" s="475"/>
      <c r="LJN1" s="475"/>
      <c r="LJO1" s="475"/>
      <c r="LJP1" s="475"/>
      <c r="LJQ1" s="475"/>
      <c r="LJR1" s="475"/>
      <c r="LJS1" s="475"/>
      <c r="LJT1" s="475"/>
      <c r="LJU1" s="475"/>
      <c r="LJV1" s="475"/>
      <c r="LJW1" s="475"/>
      <c r="LJX1" s="475"/>
      <c r="LJY1" s="475"/>
      <c r="LJZ1" s="475"/>
      <c r="LKA1" s="475"/>
      <c r="LKB1" s="475"/>
      <c r="LKC1" s="475"/>
      <c r="LKD1" s="475"/>
      <c r="LKE1" s="475"/>
      <c r="LKF1" s="475"/>
      <c r="LKG1" s="475"/>
      <c r="LKH1" s="475"/>
      <c r="LKI1" s="475"/>
      <c r="LKJ1" s="475"/>
      <c r="LKK1" s="475"/>
      <c r="LKL1" s="475"/>
      <c r="LKM1" s="475"/>
      <c r="LKN1" s="475"/>
      <c r="LKO1" s="475"/>
      <c r="LKP1" s="475"/>
      <c r="LKQ1" s="475"/>
      <c r="LKR1" s="475"/>
      <c r="LKS1" s="475"/>
      <c r="LKT1" s="475"/>
      <c r="LKU1" s="475"/>
      <c r="LKV1" s="475"/>
      <c r="LKW1" s="475"/>
      <c r="LKX1" s="475"/>
      <c r="LKY1" s="475"/>
      <c r="LKZ1" s="475"/>
      <c r="LLA1" s="475"/>
      <c r="LLB1" s="475"/>
      <c r="LLC1" s="475"/>
      <c r="LLD1" s="475"/>
      <c r="LLE1" s="475"/>
      <c r="LLF1" s="475"/>
      <c r="LLG1" s="475"/>
      <c r="LLH1" s="475"/>
      <c r="LLI1" s="475"/>
      <c r="LLJ1" s="475"/>
      <c r="LLK1" s="475"/>
      <c r="LLL1" s="475"/>
      <c r="LLM1" s="475"/>
      <c r="LLN1" s="475"/>
      <c r="LLO1" s="475"/>
      <c r="LLP1" s="475"/>
      <c r="LLQ1" s="475"/>
      <c r="LLR1" s="475"/>
      <c r="LLS1" s="475"/>
      <c r="LLT1" s="475"/>
      <c r="LLU1" s="475"/>
      <c r="LLV1" s="475"/>
      <c r="LLW1" s="475"/>
      <c r="LLX1" s="475"/>
      <c r="LLY1" s="475"/>
      <c r="LLZ1" s="475"/>
      <c r="LMA1" s="475"/>
      <c r="LMB1" s="475"/>
      <c r="LMC1" s="475"/>
      <c r="LMD1" s="475"/>
      <c r="LME1" s="475"/>
      <c r="LMF1" s="475"/>
      <c r="LMG1" s="475"/>
      <c r="LMH1" s="475"/>
      <c r="LMI1" s="475"/>
      <c r="LMJ1" s="475"/>
      <c r="LMK1" s="475"/>
      <c r="LML1" s="475"/>
      <c r="LMM1" s="475"/>
      <c r="LMN1" s="475"/>
      <c r="LMO1" s="475"/>
      <c r="LMP1" s="475"/>
      <c r="LMQ1" s="475"/>
      <c r="LMR1" s="475"/>
      <c r="LMS1" s="475"/>
      <c r="LMT1" s="475"/>
      <c r="LMU1" s="475"/>
      <c r="LMV1" s="475"/>
      <c r="LMW1" s="475"/>
      <c r="LMX1" s="475"/>
      <c r="LMY1" s="475"/>
      <c r="LMZ1" s="475"/>
      <c r="LNA1" s="475"/>
      <c r="LNB1" s="475"/>
      <c r="LNC1" s="475"/>
      <c r="LND1" s="475"/>
      <c r="LNE1" s="475"/>
      <c r="LNF1" s="475"/>
      <c r="LNG1" s="475"/>
      <c r="LNH1" s="475"/>
      <c r="LNI1" s="475"/>
      <c r="LNJ1" s="475"/>
      <c r="LNK1" s="475"/>
      <c r="LNL1" s="475"/>
      <c r="LNM1" s="475"/>
      <c r="LNN1" s="475"/>
      <c r="LNO1" s="475"/>
      <c r="LNP1" s="475"/>
      <c r="LNQ1" s="475"/>
      <c r="LNR1" s="475"/>
      <c r="LNS1" s="475"/>
      <c r="LNT1" s="475"/>
      <c r="LNU1" s="475"/>
      <c r="LNV1" s="475"/>
      <c r="LNW1" s="475"/>
      <c r="LNX1" s="475"/>
      <c r="LNY1" s="475"/>
      <c r="LNZ1" s="475"/>
      <c r="LOA1" s="475"/>
      <c r="LOB1" s="475"/>
      <c r="LOC1" s="475"/>
      <c r="LOD1" s="475"/>
      <c r="LOE1" s="475"/>
      <c r="LOF1" s="475"/>
      <c r="LOG1" s="475"/>
      <c r="LOH1" s="475"/>
      <c r="LOI1" s="475"/>
      <c r="LOJ1" s="475"/>
      <c r="LOK1" s="475"/>
      <c r="LOL1" s="475"/>
      <c r="LOM1" s="475"/>
      <c r="LON1" s="475"/>
      <c r="LOO1" s="475"/>
      <c r="LOP1" s="475"/>
      <c r="LOQ1" s="475"/>
      <c r="LOR1" s="475"/>
      <c r="LOS1" s="475"/>
      <c r="LOT1" s="475"/>
      <c r="LOU1" s="475"/>
      <c r="LOV1" s="475"/>
      <c r="LOW1" s="475"/>
      <c r="LOX1" s="475"/>
      <c r="LOY1" s="475"/>
      <c r="LOZ1" s="475"/>
      <c r="LPA1" s="475"/>
      <c r="LPB1" s="475"/>
      <c r="LPC1" s="475"/>
      <c r="LPD1" s="475"/>
      <c r="LPE1" s="475"/>
      <c r="LPF1" s="475"/>
      <c r="LPG1" s="475"/>
      <c r="LPH1" s="475"/>
      <c r="LPI1" s="475"/>
      <c r="LPJ1" s="475"/>
      <c r="LPK1" s="475"/>
      <c r="LPL1" s="475"/>
      <c r="LPM1" s="475"/>
      <c r="LPN1" s="475"/>
      <c r="LPO1" s="475"/>
      <c r="LPP1" s="475"/>
      <c r="LPQ1" s="475"/>
      <c r="LPR1" s="475"/>
      <c r="LPS1" s="475"/>
      <c r="LPT1" s="475"/>
      <c r="LPU1" s="475"/>
      <c r="LPV1" s="475"/>
      <c r="LPW1" s="475"/>
      <c r="LPX1" s="475"/>
      <c r="LPY1" s="475"/>
      <c r="LPZ1" s="475"/>
      <c r="LQA1" s="475"/>
      <c r="LQB1" s="475"/>
      <c r="LQC1" s="475"/>
      <c r="LQD1" s="475"/>
      <c r="LQE1" s="475"/>
      <c r="LQF1" s="475"/>
      <c r="LQG1" s="475"/>
      <c r="LQH1" s="475"/>
      <c r="LQI1" s="475"/>
      <c r="LQJ1" s="475"/>
      <c r="LQK1" s="475"/>
      <c r="LQL1" s="475"/>
      <c r="LQM1" s="475"/>
      <c r="LQN1" s="475"/>
      <c r="LQO1" s="475"/>
      <c r="LQP1" s="475"/>
      <c r="LQQ1" s="475"/>
      <c r="LQR1" s="475"/>
      <c r="LQS1" s="475"/>
      <c r="LQT1" s="475"/>
      <c r="LQU1" s="475"/>
      <c r="LQV1" s="475"/>
      <c r="LQW1" s="475"/>
      <c r="LQX1" s="475"/>
      <c r="LQY1" s="475"/>
      <c r="LQZ1" s="475"/>
      <c r="LRA1" s="475"/>
      <c r="LRB1" s="475"/>
      <c r="LRC1" s="475"/>
      <c r="LRD1" s="475"/>
      <c r="LRE1" s="475"/>
      <c r="LRF1" s="475"/>
      <c r="LRG1" s="475"/>
      <c r="LRH1" s="475"/>
      <c r="LRI1" s="475"/>
      <c r="LRJ1" s="475"/>
      <c r="LRK1" s="475"/>
      <c r="LRL1" s="475"/>
      <c r="LRM1" s="475"/>
      <c r="LRN1" s="475"/>
      <c r="LRO1" s="475"/>
      <c r="LRP1" s="475"/>
      <c r="LRQ1" s="475"/>
      <c r="LRR1" s="475"/>
      <c r="LRS1" s="475"/>
      <c r="LRT1" s="475"/>
      <c r="LRU1" s="475"/>
      <c r="LRV1" s="475"/>
      <c r="LRW1" s="475"/>
      <c r="LRX1" s="475"/>
      <c r="LRY1" s="475"/>
      <c r="LRZ1" s="475"/>
      <c r="LSA1" s="475"/>
      <c r="LSB1" s="475"/>
      <c r="LSC1" s="475"/>
      <c r="LSD1" s="475"/>
      <c r="LSE1" s="475"/>
      <c r="LSF1" s="475"/>
      <c r="LSG1" s="475"/>
      <c r="LSH1" s="475"/>
      <c r="LSI1" s="475"/>
      <c r="LSJ1" s="475"/>
      <c r="LSK1" s="475"/>
      <c r="LSL1" s="475"/>
      <c r="LSM1" s="475"/>
      <c r="LSN1" s="475"/>
      <c r="LSO1" s="475"/>
      <c r="LSP1" s="475"/>
      <c r="LSQ1" s="475"/>
      <c r="LSR1" s="475"/>
      <c r="LSS1" s="475"/>
      <c r="LST1" s="475"/>
      <c r="LSU1" s="475"/>
      <c r="LSV1" s="475"/>
      <c r="LSW1" s="475"/>
      <c r="LSX1" s="475"/>
      <c r="LSY1" s="475"/>
      <c r="LSZ1" s="475"/>
      <c r="LTA1" s="475"/>
      <c r="LTB1" s="475"/>
      <c r="LTC1" s="475"/>
      <c r="LTD1" s="475"/>
      <c r="LTE1" s="475"/>
      <c r="LTF1" s="475"/>
      <c r="LTG1" s="475"/>
      <c r="LTH1" s="475"/>
      <c r="LTI1" s="475"/>
      <c r="LTJ1" s="475"/>
      <c r="LTK1" s="475"/>
      <c r="LTL1" s="475"/>
      <c r="LTM1" s="475"/>
      <c r="LTN1" s="475"/>
      <c r="LTO1" s="475"/>
      <c r="LTP1" s="475"/>
      <c r="LTQ1" s="475"/>
      <c r="LTR1" s="475"/>
      <c r="LTS1" s="475"/>
      <c r="LTT1" s="475"/>
      <c r="LTU1" s="475"/>
      <c r="LTV1" s="475"/>
      <c r="LTW1" s="475"/>
      <c r="LTX1" s="475"/>
      <c r="LTY1" s="475"/>
      <c r="LTZ1" s="475"/>
      <c r="LUA1" s="475"/>
      <c r="LUB1" s="475"/>
      <c r="LUC1" s="475"/>
      <c r="LUD1" s="475"/>
      <c r="LUE1" s="475"/>
      <c r="LUF1" s="475"/>
      <c r="LUG1" s="475"/>
      <c r="LUH1" s="475"/>
      <c r="LUI1" s="475"/>
      <c r="LUJ1" s="475"/>
      <c r="LUK1" s="475"/>
      <c r="LUL1" s="475"/>
      <c r="LUM1" s="475"/>
      <c r="LUN1" s="475"/>
      <c r="LUO1" s="475"/>
      <c r="LUP1" s="475"/>
      <c r="LUQ1" s="475"/>
      <c r="LUR1" s="475"/>
      <c r="LUS1" s="475"/>
      <c r="LUT1" s="475"/>
      <c r="LUU1" s="475"/>
      <c r="LUV1" s="475"/>
      <c r="LUW1" s="475"/>
      <c r="LUX1" s="475"/>
      <c r="LUY1" s="475"/>
      <c r="LUZ1" s="475"/>
      <c r="LVA1" s="475"/>
      <c r="LVB1" s="475"/>
      <c r="LVC1" s="475"/>
      <c r="LVD1" s="475"/>
      <c r="LVE1" s="475"/>
      <c r="LVF1" s="475"/>
      <c r="LVG1" s="475"/>
      <c r="LVH1" s="475"/>
      <c r="LVI1" s="475"/>
      <c r="LVJ1" s="475"/>
      <c r="LVK1" s="475"/>
      <c r="LVL1" s="475"/>
      <c r="LVM1" s="475"/>
      <c r="LVN1" s="475"/>
      <c r="LVO1" s="475"/>
      <c r="LVP1" s="475"/>
      <c r="LVQ1" s="475"/>
      <c r="LVR1" s="475"/>
      <c r="LVS1" s="475"/>
      <c r="LVT1" s="475"/>
      <c r="LVU1" s="475"/>
      <c r="LVV1" s="475"/>
      <c r="LVW1" s="475"/>
      <c r="LVX1" s="475"/>
      <c r="LVY1" s="475"/>
      <c r="LVZ1" s="475"/>
      <c r="LWA1" s="475"/>
      <c r="LWB1" s="475"/>
      <c r="LWC1" s="475"/>
      <c r="LWD1" s="475"/>
      <c r="LWE1" s="475"/>
      <c r="LWF1" s="475"/>
      <c r="LWG1" s="475"/>
      <c r="LWH1" s="475"/>
      <c r="LWI1" s="475"/>
      <c r="LWJ1" s="475"/>
      <c r="LWK1" s="475"/>
      <c r="LWL1" s="475"/>
      <c r="LWM1" s="475"/>
      <c r="LWN1" s="475"/>
      <c r="LWO1" s="475"/>
      <c r="LWP1" s="475"/>
      <c r="LWQ1" s="475"/>
      <c r="LWR1" s="475"/>
      <c r="LWS1" s="475"/>
      <c r="LWT1" s="475"/>
      <c r="LWU1" s="475"/>
      <c r="LWV1" s="475"/>
      <c r="LWW1" s="475"/>
      <c r="LWX1" s="475"/>
      <c r="LWY1" s="475"/>
      <c r="LWZ1" s="475"/>
      <c r="LXA1" s="475"/>
      <c r="LXB1" s="475"/>
      <c r="LXC1" s="475"/>
      <c r="LXD1" s="475"/>
      <c r="LXE1" s="475"/>
      <c r="LXF1" s="475"/>
      <c r="LXG1" s="475"/>
      <c r="LXH1" s="475"/>
      <c r="LXI1" s="475"/>
      <c r="LXJ1" s="475"/>
      <c r="LXK1" s="475"/>
      <c r="LXL1" s="475"/>
      <c r="LXM1" s="475"/>
      <c r="LXN1" s="475"/>
      <c r="LXO1" s="475"/>
      <c r="LXP1" s="475"/>
      <c r="LXQ1" s="475"/>
      <c r="LXR1" s="475"/>
      <c r="LXS1" s="475"/>
      <c r="LXT1" s="475"/>
      <c r="LXU1" s="475"/>
      <c r="LXV1" s="475"/>
      <c r="LXW1" s="475"/>
      <c r="LXX1" s="475"/>
      <c r="LXY1" s="475"/>
      <c r="LXZ1" s="475"/>
      <c r="LYA1" s="475"/>
      <c r="LYB1" s="475"/>
      <c r="LYC1" s="475"/>
      <c r="LYD1" s="475"/>
      <c r="LYE1" s="475"/>
      <c r="LYF1" s="475"/>
      <c r="LYG1" s="475"/>
      <c r="LYH1" s="475"/>
      <c r="LYI1" s="475"/>
      <c r="LYJ1" s="475"/>
      <c r="LYK1" s="475"/>
      <c r="LYL1" s="475"/>
      <c r="LYM1" s="475"/>
      <c r="LYN1" s="475"/>
      <c r="LYO1" s="475"/>
      <c r="LYP1" s="475"/>
      <c r="LYQ1" s="475"/>
      <c r="LYR1" s="475"/>
      <c r="LYS1" s="475"/>
      <c r="LYT1" s="475"/>
      <c r="LYU1" s="475"/>
      <c r="LYV1" s="475"/>
      <c r="LYW1" s="475"/>
      <c r="LYX1" s="475"/>
      <c r="LYY1" s="475"/>
      <c r="LYZ1" s="475"/>
      <c r="LZA1" s="475"/>
      <c r="LZB1" s="475"/>
      <c r="LZC1" s="475"/>
      <c r="LZD1" s="475"/>
      <c r="LZE1" s="475"/>
      <c r="LZF1" s="475"/>
      <c r="LZG1" s="475"/>
      <c r="LZH1" s="475"/>
      <c r="LZI1" s="475"/>
      <c r="LZJ1" s="475"/>
      <c r="LZK1" s="475"/>
      <c r="LZL1" s="475"/>
      <c r="LZM1" s="475"/>
      <c r="LZN1" s="475"/>
      <c r="LZO1" s="475"/>
      <c r="LZP1" s="475"/>
      <c r="LZQ1" s="475"/>
      <c r="LZR1" s="475"/>
      <c r="LZS1" s="475"/>
      <c r="LZT1" s="475"/>
      <c r="LZU1" s="475"/>
      <c r="LZV1" s="475"/>
      <c r="LZW1" s="475"/>
      <c r="LZX1" s="475"/>
      <c r="LZY1" s="475"/>
      <c r="LZZ1" s="475"/>
      <c r="MAA1" s="475"/>
      <c r="MAB1" s="475"/>
      <c r="MAC1" s="475"/>
      <c r="MAD1" s="475"/>
      <c r="MAE1" s="475"/>
      <c r="MAF1" s="475"/>
      <c r="MAG1" s="475"/>
      <c r="MAH1" s="475"/>
      <c r="MAI1" s="475"/>
      <c r="MAJ1" s="475"/>
      <c r="MAK1" s="475"/>
      <c r="MAL1" s="475"/>
      <c r="MAM1" s="475"/>
      <c r="MAN1" s="475"/>
      <c r="MAO1" s="475"/>
      <c r="MAP1" s="475"/>
      <c r="MAQ1" s="475"/>
      <c r="MAR1" s="475"/>
      <c r="MAS1" s="475"/>
      <c r="MAT1" s="475"/>
      <c r="MAU1" s="475"/>
      <c r="MAV1" s="475"/>
      <c r="MAW1" s="475"/>
      <c r="MAX1" s="475"/>
      <c r="MAY1" s="475"/>
      <c r="MAZ1" s="475"/>
      <c r="MBA1" s="475"/>
      <c r="MBB1" s="475"/>
      <c r="MBC1" s="475"/>
      <c r="MBD1" s="475"/>
      <c r="MBE1" s="475"/>
      <c r="MBF1" s="475"/>
      <c r="MBG1" s="475"/>
      <c r="MBH1" s="475"/>
      <c r="MBI1" s="475"/>
      <c r="MBJ1" s="475"/>
      <c r="MBK1" s="475"/>
      <c r="MBL1" s="475"/>
      <c r="MBM1" s="475"/>
      <c r="MBN1" s="475"/>
      <c r="MBO1" s="475"/>
      <c r="MBP1" s="475"/>
      <c r="MBQ1" s="475"/>
      <c r="MBR1" s="475"/>
      <c r="MBS1" s="475"/>
      <c r="MBT1" s="475"/>
      <c r="MBU1" s="475"/>
      <c r="MBV1" s="475"/>
      <c r="MBW1" s="475"/>
      <c r="MBX1" s="475"/>
      <c r="MBY1" s="475"/>
      <c r="MBZ1" s="475"/>
      <c r="MCA1" s="475"/>
      <c r="MCB1" s="475"/>
      <c r="MCC1" s="475"/>
      <c r="MCD1" s="475"/>
      <c r="MCE1" s="475"/>
      <c r="MCF1" s="475"/>
      <c r="MCG1" s="475"/>
      <c r="MCH1" s="475"/>
      <c r="MCI1" s="475"/>
      <c r="MCJ1" s="475"/>
      <c r="MCK1" s="475"/>
      <c r="MCL1" s="475"/>
      <c r="MCM1" s="475"/>
      <c r="MCN1" s="475"/>
      <c r="MCO1" s="475"/>
      <c r="MCP1" s="475"/>
      <c r="MCQ1" s="475"/>
      <c r="MCR1" s="475"/>
      <c r="MCS1" s="475"/>
      <c r="MCT1" s="475"/>
      <c r="MCU1" s="475"/>
      <c r="MCV1" s="475"/>
      <c r="MCW1" s="475"/>
      <c r="MCX1" s="475"/>
      <c r="MCY1" s="475"/>
      <c r="MCZ1" s="475"/>
      <c r="MDA1" s="475"/>
      <c r="MDB1" s="475"/>
      <c r="MDC1" s="475"/>
      <c r="MDD1" s="475"/>
      <c r="MDE1" s="475"/>
      <c r="MDF1" s="475"/>
      <c r="MDG1" s="475"/>
      <c r="MDH1" s="475"/>
      <c r="MDI1" s="475"/>
      <c r="MDJ1" s="475"/>
      <c r="MDK1" s="475"/>
      <c r="MDL1" s="475"/>
      <c r="MDM1" s="475"/>
      <c r="MDN1" s="475"/>
      <c r="MDO1" s="475"/>
      <c r="MDP1" s="475"/>
      <c r="MDQ1" s="475"/>
      <c r="MDR1" s="475"/>
      <c r="MDS1" s="475"/>
      <c r="MDT1" s="475"/>
      <c r="MDU1" s="475"/>
      <c r="MDV1" s="475"/>
      <c r="MDW1" s="475"/>
      <c r="MDX1" s="475"/>
      <c r="MDY1" s="475"/>
      <c r="MDZ1" s="475"/>
      <c r="MEA1" s="475"/>
      <c r="MEB1" s="475"/>
      <c r="MEC1" s="475"/>
      <c r="MED1" s="475"/>
      <c r="MEE1" s="475"/>
      <c r="MEF1" s="475"/>
      <c r="MEG1" s="475"/>
      <c r="MEH1" s="475"/>
      <c r="MEI1" s="475"/>
      <c r="MEJ1" s="475"/>
      <c r="MEK1" s="475"/>
      <c r="MEL1" s="475"/>
      <c r="MEM1" s="475"/>
      <c r="MEN1" s="475"/>
      <c r="MEO1" s="475"/>
      <c r="MEP1" s="475"/>
      <c r="MEQ1" s="475"/>
      <c r="MER1" s="475"/>
      <c r="MES1" s="475"/>
      <c r="MET1" s="475"/>
      <c r="MEU1" s="475"/>
      <c r="MEV1" s="475"/>
      <c r="MEW1" s="475"/>
      <c r="MEX1" s="475"/>
      <c r="MEY1" s="475"/>
      <c r="MEZ1" s="475"/>
      <c r="MFA1" s="475"/>
      <c r="MFB1" s="475"/>
      <c r="MFC1" s="475"/>
      <c r="MFD1" s="475"/>
      <c r="MFE1" s="475"/>
      <c r="MFF1" s="475"/>
      <c r="MFG1" s="475"/>
      <c r="MFH1" s="475"/>
      <c r="MFI1" s="475"/>
      <c r="MFJ1" s="475"/>
      <c r="MFK1" s="475"/>
      <c r="MFL1" s="475"/>
      <c r="MFM1" s="475"/>
      <c r="MFN1" s="475"/>
      <c r="MFO1" s="475"/>
      <c r="MFP1" s="475"/>
      <c r="MFQ1" s="475"/>
      <c r="MFR1" s="475"/>
      <c r="MFS1" s="475"/>
      <c r="MFT1" s="475"/>
      <c r="MFU1" s="475"/>
      <c r="MFV1" s="475"/>
      <c r="MFW1" s="475"/>
      <c r="MFX1" s="475"/>
      <c r="MFY1" s="475"/>
      <c r="MFZ1" s="475"/>
      <c r="MGA1" s="475"/>
      <c r="MGB1" s="475"/>
      <c r="MGC1" s="475"/>
      <c r="MGD1" s="475"/>
      <c r="MGE1" s="475"/>
      <c r="MGF1" s="475"/>
      <c r="MGG1" s="475"/>
      <c r="MGH1" s="475"/>
      <c r="MGI1" s="475"/>
      <c r="MGJ1" s="475"/>
      <c r="MGK1" s="475"/>
      <c r="MGL1" s="475"/>
      <c r="MGM1" s="475"/>
      <c r="MGN1" s="475"/>
      <c r="MGO1" s="475"/>
      <c r="MGP1" s="475"/>
      <c r="MGQ1" s="475"/>
      <c r="MGR1" s="475"/>
      <c r="MGS1" s="475"/>
      <c r="MGT1" s="475"/>
      <c r="MGU1" s="475"/>
      <c r="MGV1" s="475"/>
      <c r="MGW1" s="475"/>
      <c r="MGX1" s="475"/>
      <c r="MGY1" s="475"/>
      <c r="MGZ1" s="475"/>
      <c r="MHA1" s="475"/>
      <c r="MHB1" s="475"/>
      <c r="MHC1" s="475"/>
      <c r="MHD1" s="475"/>
      <c r="MHE1" s="475"/>
      <c r="MHF1" s="475"/>
      <c r="MHG1" s="475"/>
      <c r="MHH1" s="475"/>
      <c r="MHI1" s="475"/>
      <c r="MHJ1" s="475"/>
      <c r="MHK1" s="475"/>
      <c r="MHL1" s="475"/>
      <c r="MHM1" s="475"/>
      <c r="MHN1" s="475"/>
      <c r="MHO1" s="475"/>
      <c r="MHP1" s="475"/>
      <c r="MHQ1" s="475"/>
      <c r="MHR1" s="475"/>
      <c r="MHS1" s="475"/>
      <c r="MHT1" s="475"/>
      <c r="MHU1" s="475"/>
      <c r="MHV1" s="475"/>
      <c r="MHW1" s="475"/>
      <c r="MHX1" s="475"/>
      <c r="MHY1" s="475"/>
      <c r="MHZ1" s="475"/>
      <c r="MIA1" s="475"/>
      <c r="MIB1" s="475"/>
      <c r="MIC1" s="475"/>
      <c r="MID1" s="475"/>
      <c r="MIE1" s="475"/>
      <c r="MIF1" s="475"/>
      <c r="MIG1" s="475"/>
      <c r="MIH1" s="475"/>
      <c r="MII1" s="475"/>
      <c r="MIJ1" s="475"/>
      <c r="MIK1" s="475"/>
      <c r="MIL1" s="475"/>
      <c r="MIM1" s="475"/>
      <c r="MIN1" s="475"/>
      <c r="MIO1" s="475"/>
      <c r="MIP1" s="475"/>
      <c r="MIQ1" s="475"/>
      <c r="MIR1" s="475"/>
      <c r="MIS1" s="475"/>
      <c r="MIT1" s="475"/>
      <c r="MIU1" s="475"/>
      <c r="MIV1" s="475"/>
      <c r="MIW1" s="475"/>
      <c r="MIX1" s="475"/>
      <c r="MIY1" s="475"/>
      <c r="MIZ1" s="475"/>
      <c r="MJA1" s="475"/>
      <c r="MJB1" s="475"/>
      <c r="MJC1" s="475"/>
      <c r="MJD1" s="475"/>
      <c r="MJE1" s="475"/>
      <c r="MJF1" s="475"/>
      <c r="MJG1" s="475"/>
      <c r="MJH1" s="475"/>
      <c r="MJI1" s="475"/>
      <c r="MJJ1" s="475"/>
      <c r="MJK1" s="475"/>
      <c r="MJL1" s="475"/>
      <c r="MJM1" s="475"/>
      <c r="MJN1" s="475"/>
      <c r="MJO1" s="475"/>
      <c r="MJP1" s="475"/>
      <c r="MJQ1" s="475"/>
      <c r="MJR1" s="475"/>
      <c r="MJS1" s="475"/>
      <c r="MJT1" s="475"/>
      <c r="MJU1" s="475"/>
      <c r="MJV1" s="475"/>
      <c r="MJW1" s="475"/>
      <c r="MJX1" s="475"/>
      <c r="MJY1" s="475"/>
      <c r="MJZ1" s="475"/>
      <c r="MKA1" s="475"/>
      <c r="MKB1" s="475"/>
      <c r="MKC1" s="475"/>
      <c r="MKD1" s="475"/>
      <c r="MKE1" s="475"/>
      <c r="MKF1" s="475"/>
      <c r="MKG1" s="475"/>
      <c r="MKH1" s="475"/>
      <c r="MKI1" s="475"/>
      <c r="MKJ1" s="475"/>
      <c r="MKK1" s="475"/>
      <c r="MKL1" s="475"/>
      <c r="MKM1" s="475"/>
      <c r="MKN1" s="475"/>
      <c r="MKO1" s="475"/>
      <c r="MKP1" s="475"/>
      <c r="MKQ1" s="475"/>
      <c r="MKR1" s="475"/>
      <c r="MKS1" s="475"/>
      <c r="MKT1" s="475"/>
      <c r="MKU1" s="475"/>
      <c r="MKV1" s="475"/>
      <c r="MKW1" s="475"/>
      <c r="MKX1" s="475"/>
      <c r="MKY1" s="475"/>
      <c r="MKZ1" s="475"/>
      <c r="MLA1" s="475"/>
      <c r="MLB1" s="475"/>
      <c r="MLC1" s="475"/>
      <c r="MLD1" s="475"/>
      <c r="MLE1" s="475"/>
      <c r="MLF1" s="475"/>
      <c r="MLG1" s="475"/>
      <c r="MLH1" s="475"/>
      <c r="MLI1" s="475"/>
      <c r="MLJ1" s="475"/>
      <c r="MLK1" s="475"/>
      <c r="MLL1" s="475"/>
      <c r="MLM1" s="475"/>
      <c r="MLN1" s="475"/>
      <c r="MLO1" s="475"/>
      <c r="MLP1" s="475"/>
      <c r="MLQ1" s="475"/>
      <c r="MLR1" s="475"/>
      <c r="MLS1" s="475"/>
      <c r="MLT1" s="475"/>
      <c r="MLU1" s="475"/>
      <c r="MLV1" s="475"/>
      <c r="MLW1" s="475"/>
      <c r="MLX1" s="475"/>
      <c r="MLY1" s="475"/>
      <c r="MLZ1" s="475"/>
      <c r="MMA1" s="475"/>
      <c r="MMB1" s="475"/>
      <c r="MMC1" s="475"/>
      <c r="MMD1" s="475"/>
      <c r="MME1" s="475"/>
      <c r="MMF1" s="475"/>
      <c r="MMG1" s="475"/>
      <c r="MMH1" s="475"/>
      <c r="MMI1" s="475"/>
      <c r="MMJ1" s="475"/>
      <c r="MMK1" s="475"/>
      <c r="MML1" s="475"/>
      <c r="MMM1" s="475"/>
      <c r="MMN1" s="475"/>
      <c r="MMO1" s="475"/>
      <c r="MMP1" s="475"/>
      <c r="MMQ1" s="475"/>
      <c r="MMR1" s="475"/>
      <c r="MMS1" s="475"/>
      <c r="MMT1" s="475"/>
      <c r="MMU1" s="475"/>
      <c r="MMV1" s="475"/>
      <c r="MMW1" s="475"/>
      <c r="MMX1" s="475"/>
      <c r="MMY1" s="475"/>
      <c r="MMZ1" s="475"/>
      <c r="MNA1" s="475"/>
      <c r="MNB1" s="475"/>
      <c r="MNC1" s="475"/>
      <c r="MND1" s="475"/>
      <c r="MNE1" s="475"/>
      <c r="MNF1" s="475"/>
      <c r="MNG1" s="475"/>
      <c r="MNH1" s="475"/>
      <c r="MNI1" s="475"/>
      <c r="MNJ1" s="475"/>
      <c r="MNK1" s="475"/>
      <c r="MNL1" s="475"/>
      <c r="MNM1" s="475"/>
      <c r="MNN1" s="475"/>
      <c r="MNO1" s="475"/>
      <c r="MNP1" s="475"/>
      <c r="MNQ1" s="475"/>
      <c r="MNR1" s="475"/>
      <c r="MNS1" s="475"/>
      <c r="MNT1" s="475"/>
      <c r="MNU1" s="475"/>
      <c r="MNV1" s="475"/>
      <c r="MNW1" s="475"/>
      <c r="MNX1" s="475"/>
      <c r="MNY1" s="475"/>
      <c r="MNZ1" s="475"/>
      <c r="MOA1" s="475"/>
      <c r="MOB1" s="475"/>
      <c r="MOC1" s="475"/>
      <c r="MOD1" s="475"/>
      <c r="MOE1" s="475"/>
      <c r="MOF1" s="475"/>
      <c r="MOG1" s="475"/>
      <c r="MOH1" s="475"/>
      <c r="MOI1" s="475"/>
      <c r="MOJ1" s="475"/>
      <c r="MOK1" s="475"/>
      <c r="MOL1" s="475"/>
      <c r="MOM1" s="475"/>
      <c r="MON1" s="475"/>
      <c r="MOO1" s="475"/>
      <c r="MOP1" s="475"/>
      <c r="MOQ1" s="475"/>
      <c r="MOR1" s="475"/>
      <c r="MOS1" s="475"/>
      <c r="MOT1" s="475"/>
      <c r="MOU1" s="475"/>
      <c r="MOV1" s="475"/>
      <c r="MOW1" s="475"/>
      <c r="MOX1" s="475"/>
      <c r="MOY1" s="475"/>
      <c r="MOZ1" s="475"/>
      <c r="MPA1" s="475"/>
      <c r="MPB1" s="475"/>
      <c r="MPC1" s="475"/>
      <c r="MPD1" s="475"/>
      <c r="MPE1" s="475"/>
      <c r="MPF1" s="475"/>
      <c r="MPG1" s="475"/>
      <c r="MPH1" s="475"/>
      <c r="MPI1" s="475"/>
      <c r="MPJ1" s="475"/>
      <c r="MPK1" s="475"/>
      <c r="MPL1" s="475"/>
      <c r="MPM1" s="475"/>
      <c r="MPN1" s="475"/>
      <c r="MPO1" s="475"/>
      <c r="MPP1" s="475"/>
      <c r="MPQ1" s="475"/>
      <c r="MPR1" s="475"/>
      <c r="MPS1" s="475"/>
      <c r="MPT1" s="475"/>
      <c r="MPU1" s="475"/>
      <c r="MPV1" s="475"/>
      <c r="MPW1" s="475"/>
      <c r="MPX1" s="475"/>
      <c r="MPY1" s="475"/>
      <c r="MPZ1" s="475"/>
      <c r="MQA1" s="475"/>
      <c r="MQB1" s="475"/>
      <c r="MQC1" s="475"/>
      <c r="MQD1" s="475"/>
      <c r="MQE1" s="475"/>
      <c r="MQF1" s="475"/>
      <c r="MQG1" s="475"/>
      <c r="MQH1" s="475"/>
      <c r="MQI1" s="475"/>
      <c r="MQJ1" s="475"/>
      <c r="MQK1" s="475"/>
      <c r="MQL1" s="475"/>
      <c r="MQM1" s="475"/>
      <c r="MQN1" s="475"/>
      <c r="MQO1" s="475"/>
      <c r="MQP1" s="475"/>
      <c r="MQQ1" s="475"/>
      <c r="MQR1" s="475"/>
      <c r="MQS1" s="475"/>
      <c r="MQT1" s="475"/>
      <c r="MQU1" s="475"/>
      <c r="MQV1" s="475"/>
      <c r="MQW1" s="475"/>
      <c r="MQX1" s="475"/>
      <c r="MQY1" s="475"/>
      <c r="MQZ1" s="475"/>
      <c r="MRA1" s="475"/>
      <c r="MRB1" s="475"/>
      <c r="MRC1" s="475"/>
      <c r="MRD1" s="475"/>
      <c r="MRE1" s="475"/>
      <c r="MRF1" s="475"/>
      <c r="MRG1" s="475"/>
      <c r="MRH1" s="475"/>
      <c r="MRI1" s="475"/>
      <c r="MRJ1" s="475"/>
      <c r="MRK1" s="475"/>
      <c r="MRL1" s="475"/>
      <c r="MRM1" s="475"/>
      <c r="MRN1" s="475"/>
      <c r="MRO1" s="475"/>
      <c r="MRP1" s="475"/>
      <c r="MRQ1" s="475"/>
      <c r="MRR1" s="475"/>
      <c r="MRS1" s="475"/>
      <c r="MRT1" s="475"/>
      <c r="MRU1" s="475"/>
      <c r="MRV1" s="475"/>
      <c r="MRW1" s="475"/>
      <c r="MRX1" s="475"/>
      <c r="MRY1" s="475"/>
      <c r="MRZ1" s="475"/>
      <c r="MSA1" s="475"/>
      <c r="MSB1" s="475"/>
      <c r="MSC1" s="475"/>
      <c r="MSD1" s="475"/>
      <c r="MSE1" s="475"/>
      <c r="MSF1" s="475"/>
      <c r="MSG1" s="475"/>
      <c r="MSH1" s="475"/>
      <c r="MSI1" s="475"/>
      <c r="MSJ1" s="475"/>
      <c r="MSK1" s="475"/>
      <c r="MSL1" s="475"/>
      <c r="MSM1" s="475"/>
      <c r="MSN1" s="475"/>
      <c r="MSO1" s="475"/>
      <c r="MSP1" s="475"/>
      <c r="MSQ1" s="475"/>
      <c r="MSR1" s="475"/>
      <c r="MSS1" s="475"/>
      <c r="MST1" s="475"/>
      <c r="MSU1" s="475"/>
      <c r="MSV1" s="475"/>
      <c r="MSW1" s="475"/>
      <c r="MSX1" s="475"/>
      <c r="MSY1" s="475"/>
      <c r="MSZ1" s="475"/>
      <c r="MTA1" s="475"/>
      <c r="MTB1" s="475"/>
      <c r="MTC1" s="475"/>
      <c r="MTD1" s="475"/>
      <c r="MTE1" s="475"/>
      <c r="MTF1" s="475"/>
      <c r="MTG1" s="475"/>
      <c r="MTH1" s="475"/>
      <c r="MTI1" s="475"/>
      <c r="MTJ1" s="475"/>
      <c r="MTK1" s="475"/>
      <c r="MTL1" s="475"/>
      <c r="MTM1" s="475"/>
      <c r="MTN1" s="475"/>
      <c r="MTO1" s="475"/>
      <c r="MTP1" s="475"/>
      <c r="MTQ1" s="475"/>
      <c r="MTR1" s="475"/>
      <c r="MTS1" s="475"/>
      <c r="MTT1" s="475"/>
      <c r="MTU1" s="475"/>
      <c r="MTV1" s="475"/>
      <c r="MTW1" s="475"/>
      <c r="MTX1" s="475"/>
      <c r="MTY1" s="475"/>
      <c r="MTZ1" s="475"/>
      <c r="MUA1" s="475"/>
      <c r="MUB1" s="475"/>
      <c r="MUC1" s="475"/>
      <c r="MUD1" s="475"/>
      <c r="MUE1" s="475"/>
      <c r="MUF1" s="475"/>
      <c r="MUG1" s="475"/>
      <c r="MUH1" s="475"/>
      <c r="MUI1" s="475"/>
      <c r="MUJ1" s="475"/>
      <c r="MUK1" s="475"/>
      <c r="MUL1" s="475"/>
      <c r="MUM1" s="475"/>
      <c r="MUN1" s="475"/>
      <c r="MUO1" s="475"/>
      <c r="MUP1" s="475"/>
      <c r="MUQ1" s="475"/>
      <c r="MUR1" s="475"/>
      <c r="MUS1" s="475"/>
      <c r="MUT1" s="475"/>
      <c r="MUU1" s="475"/>
      <c r="MUV1" s="475"/>
      <c r="MUW1" s="475"/>
      <c r="MUX1" s="475"/>
      <c r="MUY1" s="475"/>
      <c r="MUZ1" s="475"/>
      <c r="MVA1" s="475"/>
      <c r="MVB1" s="475"/>
      <c r="MVC1" s="475"/>
      <c r="MVD1" s="475"/>
      <c r="MVE1" s="475"/>
      <c r="MVF1" s="475"/>
      <c r="MVG1" s="475"/>
      <c r="MVH1" s="475"/>
      <c r="MVI1" s="475"/>
      <c r="MVJ1" s="475"/>
      <c r="MVK1" s="475"/>
      <c r="MVL1" s="475"/>
      <c r="MVM1" s="475"/>
      <c r="MVN1" s="475"/>
      <c r="MVO1" s="475"/>
      <c r="MVP1" s="475"/>
      <c r="MVQ1" s="475"/>
      <c r="MVR1" s="475"/>
      <c r="MVS1" s="475"/>
      <c r="MVT1" s="475"/>
      <c r="MVU1" s="475"/>
      <c r="MVV1" s="475"/>
      <c r="MVW1" s="475"/>
      <c r="MVX1" s="475"/>
      <c r="MVY1" s="475"/>
      <c r="MVZ1" s="475"/>
      <c r="MWA1" s="475"/>
      <c r="MWB1" s="475"/>
      <c r="MWC1" s="475"/>
      <c r="MWD1" s="475"/>
      <c r="MWE1" s="475"/>
      <c r="MWF1" s="475"/>
      <c r="MWG1" s="475"/>
      <c r="MWH1" s="475"/>
      <c r="MWI1" s="475"/>
      <c r="MWJ1" s="475"/>
      <c r="MWK1" s="475"/>
      <c r="MWL1" s="475"/>
      <c r="MWM1" s="475"/>
      <c r="MWN1" s="475"/>
      <c r="MWO1" s="475"/>
      <c r="MWP1" s="475"/>
      <c r="MWQ1" s="475"/>
      <c r="MWR1" s="475"/>
      <c r="MWS1" s="475"/>
      <c r="MWT1" s="475"/>
      <c r="MWU1" s="475"/>
      <c r="MWV1" s="475"/>
      <c r="MWW1" s="475"/>
      <c r="MWX1" s="475"/>
      <c r="MWY1" s="475"/>
      <c r="MWZ1" s="475"/>
      <c r="MXA1" s="475"/>
      <c r="MXB1" s="475"/>
      <c r="MXC1" s="475"/>
      <c r="MXD1" s="475"/>
      <c r="MXE1" s="475"/>
      <c r="MXF1" s="475"/>
      <c r="MXG1" s="475"/>
      <c r="MXH1" s="475"/>
      <c r="MXI1" s="475"/>
      <c r="MXJ1" s="475"/>
      <c r="MXK1" s="475"/>
      <c r="MXL1" s="475"/>
      <c r="MXM1" s="475"/>
      <c r="MXN1" s="475"/>
      <c r="MXO1" s="475"/>
      <c r="MXP1" s="475"/>
      <c r="MXQ1" s="475"/>
      <c r="MXR1" s="475"/>
      <c r="MXS1" s="475"/>
      <c r="MXT1" s="475"/>
      <c r="MXU1" s="475"/>
      <c r="MXV1" s="475"/>
      <c r="MXW1" s="475"/>
      <c r="MXX1" s="475"/>
      <c r="MXY1" s="475"/>
      <c r="MXZ1" s="475"/>
      <c r="MYA1" s="475"/>
      <c r="MYB1" s="475"/>
      <c r="MYC1" s="475"/>
      <c r="MYD1" s="475"/>
      <c r="MYE1" s="475"/>
      <c r="MYF1" s="475"/>
      <c r="MYG1" s="475"/>
      <c r="MYH1" s="475"/>
      <c r="MYI1" s="475"/>
      <c r="MYJ1" s="475"/>
      <c r="MYK1" s="475"/>
      <c r="MYL1" s="475"/>
      <c r="MYM1" s="475"/>
      <c r="MYN1" s="475"/>
      <c r="MYO1" s="475"/>
      <c r="MYP1" s="475"/>
      <c r="MYQ1" s="475"/>
      <c r="MYR1" s="475"/>
      <c r="MYS1" s="475"/>
      <c r="MYT1" s="475"/>
      <c r="MYU1" s="475"/>
      <c r="MYV1" s="475"/>
      <c r="MYW1" s="475"/>
      <c r="MYX1" s="475"/>
      <c r="MYY1" s="475"/>
      <c r="MYZ1" s="475"/>
      <c r="MZA1" s="475"/>
      <c r="MZB1" s="475"/>
      <c r="MZC1" s="475"/>
      <c r="MZD1" s="475"/>
      <c r="MZE1" s="475"/>
      <c r="MZF1" s="475"/>
      <c r="MZG1" s="475"/>
      <c r="MZH1" s="475"/>
      <c r="MZI1" s="475"/>
      <c r="MZJ1" s="475"/>
      <c r="MZK1" s="475"/>
      <c r="MZL1" s="475"/>
      <c r="MZM1" s="475"/>
      <c r="MZN1" s="475"/>
      <c r="MZO1" s="475"/>
      <c r="MZP1" s="475"/>
      <c r="MZQ1" s="475"/>
      <c r="MZR1" s="475"/>
      <c r="MZS1" s="475"/>
      <c r="MZT1" s="475"/>
      <c r="MZU1" s="475"/>
      <c r="MZV1" s="475"/>
      <c r="MZW1" s="475"/>
      <c r="MZX1" s="475"/>
      <c r="MZY1" s="475"/>
      <c r="MZZ1" s="475"/>
      <c r="NAA1" s="475"/>
      <c r="NAB1" s="475"/>
      <c r="NAC1" s="475"/>
      <c r="NAD1" s="475"/>
      <c r="NAE1" s="475"/>
      <c r="NAF1" s="475"/>
      <c r="NAG1" s="475"/>
      <c r="NAH1" s="475"/>
      <c r="NAI1" s="475"/>
      <c r="NAJ1" s="475"/>
      <c r="NAK1" s="475"/>
      <c r="NAL1" s="475"/>
      <c r="NAM1" s="475"/>
      <c r="NAN1" s="475"/>
      <c r="NAO1" s="475"/>
      <c r="NAP1" s="475"/>
      <c r="NAQ1" s="475"/>
      <c r="NAR1" s="475"/>
      <c r="NAS1" s="475"/>
      <c r="NAT1" s="475"/>
      <c r="NAU1" s="475"/>
      <c r="NAV1" s="475"/>
      <c r="NAW1" s="475"/>
      <c r="NAX1" s="475"/>
      <c r="NAY1" s="475"/>
      <c r="NAZ1" s="475"/>
      <c r="NBA1" s="475"/>
      <c r="NBB1" s="475"/>
      <c r="NBC1" s="475"/>
      <c r="NBD1" s="475"/>
      <c r="NBE1" s="475"/>
      <c r="NBF1" s="475"/>
      <c r="NBG1" s="475"/>
      <c r="NBH1" s="475"/>
      <c r="NBI1" s="475"/>
      <c r="NBJ1" s="475"/>
      <c r="NBK1" s="475"/>
      <c r="NBL1" s="475"/>
      <c r="NBM1" s="475"/>
      <c r="NBN1" s="475"/>
      <c r="NBO1" s="475"/>
      <c r="NBP1" s="475"/>
      <c r="NBQ1" s="475"/>
      <c r="NBR1" s="475"/>
      <c r="NBS1" s="475"/>
      <c r="NBT1" s="475"/>
      <c r="NBU1" s="475"/>
      <c r="NBV1" s="475"/>
      <c r="NBW1" s="475"/>
      <c r="NBX1" s="475"/>
      <c r="NBY1" s="475"/>
      <c r="NBZ1" s="475"/>
      <c r="NCA1" s="475"/>
      <c r="NCB1" s="475"/>
      <c r="NCC1" s="475"/>
      <c r="NCD1" s="475"/>
      <c r="NCE1" s="475"/>
      <c r="NCF1" s="475"/>
      <c r="NCG1" s="475"/>
      <c r="NCH1" s="475"/>
      <c r="NCI1" s="475"/>
      <c r="NCJ1" s="475"/>
      <c r="NCK1" s="475"/>
      <c r="NCL1" s="475"/>
      <c r="NCM1" s="475"/>
      <c r="NCN1" s="475"/>
      <c r="NCO1" s="475"/>
      <c r="NCP1" s="475"/>
      <c r="NCQ1" s="475"/>
      <c r="NCR1" s="475"/>
      <c r="NCS1" s="475"/>
      <c r="NCT1" s="475"/>
      <c r="NCU1" s="475"/>
      <c r="NCV1" s="475"/>
      <c r="NCW1" s="475"/>
      <c r="NCX1" s="475"/>
      <c r="NCY1" s="475"/>
      <c r="NCZ1" s="475"/>
      <c r="NDA1" s="475"/>
      <c r="NDB1" s="475"/>
      <c r="NDC1" s="475"/>
      <c r="NDD1" s="475"/>
      <c r="NDE1" s="475"/>
      <c r="NDF1" s="475"/>
      <c r="NDG1" s="475"/>
      <c r="NDH1" s="475"/>
      <c r="NDI1" s="475"/>
      <c r="NDJ1" s="475"/>
      <c r="NDK1" s="475"/>
      <c r="NDL1" s="475"/>
      <c r="NDM1" s="475"/>
      <c r="NDN1" s="475"/>
      <c r="NDO1" s="475"/>
      <c r="NDP1" s="475"/>
      <c r="NDQ1" s="475"/>
      <c r="NDR1" s="475"/>
      <c r="NDS1" s="475"/>
      <c r="NDT1" s="475"/>
      <c r="NDU1" s="475"/>
      <c r="NDV1" s="475"/>
      <c r="NDW1" s="475"/>
      <c r="NDX1" s="475"/>
      <c r="NDY1" s="475"/>
      <c r="NDZ1" s="475"/>
      <c r="NEA1" s="475"/>
      <c r="NEB1" s="475"/>
      <c r="NEC1" s="475"/>
      <c r="NED1" s="475"/>
      <c r="NEE1" s="475"/>
      <c r="NEF1" s="475"/>
      <c r="NEG1" s="475"/>
      <c r="NEH1" s="475"/>
      <c r="NEI1" s="475"/>
      <c r="NEJ1" s="475"/>
      <c r="NEK1" s="475"/>
      <c r="NEL1" s="475"/>
      <c r="NEM1" s="475"/>
      <c r="NEN1" s="475"/>
      <c r="NEO1" s="475"/>
      <c r="NEP1" s="475"/>
      <c r="NEQ1" s="475"/>
      <c r="NER1" s="475"/>
      <c r="NES1" s="475"/>
      <c r="NET1" s="475"/>
      <c r="NEU1" s="475"/>
      <c r="NEV1" s="475"/>
      <c r="NEW1" s="475"/>
      <c r="NEX1" s="475"/>
      <c r="NEY1" s="475"/>
      <c r="NEZ1" s="475"/>
      <c r="NFA1" s="475"/>
      <c r="NFB1" s="475"/>
      <c r="NFC1" s="475"/>
      <c r="NFD1" s="475"/>
      <c r="NFE1" s="475"/>
      <c r="NFF1" s="475"/>
      <c r="NFG1" s="475"/>
      <c r="NFH1" s="475"/>
      <c r="NFI1" s="475"/>
      <c r="NFJ1" s="475"/>
      <c r="NFK1" s="475"/>
      <c r="NFL1" s="475"/>
      <c r="NFM1" s="475"/>
      <c r="NFN1" s="475"/>
      <c r="NFO1" s="475"/>
      <c r="NFP1" s="475"/>
      <c r="NFQ1" s="475"/>
      <c r="NFR1" s="475"/>
      <c r="NFS1" s="475"/>
      <c r="NFT1" s="475"/>
      <c r="NFU1" s="475"/>
      <c r="NFV1" s="475"/>
      <c r="NFW1" s="475"/>
      <c r="NFX1" s="475"/>
      <c r="NFY1" s="475"/>
      <c r="NFZ1" s="475"/>
      <c r="NGA1" s="475"/>
      <c r="NGB1" s="475"/>
      <c r="NGC1" s="475"/>
      <c r="NGD1" s="475"/>
      <c r="NGE1" s="475"/>
      <c r="NGF1" s="475"/>
      <c r="NGG1" s="475"/>
      <c r="NGH1" s="475"/>
      <c r="NGI1" s="475"/>
      <c r="NGJ1" s="475"/>
      <c r="NGK1" s="475"/>
      <c r="NGL1" s="475"/>
      <c r="NGM1" s="475"/>
      <c r="NGN1" s="475"/>
      <c r="NGO1" s="475"/>
      <c r="NGP1" s="475"/>
      <c r="NGQ1" s="475"/>
      <c r="NGR1" s="475"/>
      <c r="NGS1" s="475"/>
      <c r="NGT1" s="475"/>
      <c r="NGU1" s="475"/>
      <c r="NGV1" s="475"/>
      <c r="NGW1" s="475"/>
      <c r="NGX1" s="475"/>
      <c r="NGY1" s="475"/>
      <c r="NGZ1" s="475"/>
      <c r="NHA1" s="475"/>
      <c r="NHB1" s="475"/>
      <c r="NHC1" s="475"/>
      <c r="NHD1" s="475"/>
      <c r="NHE1" s="475"/>
      <c r="NHF1" s="475"/>
      <c r="NHG1" s="475"/>
      <c r="NHH1" s="475"/>
      <c r="NHI1" s="475"/>
      <c r="NHJ1" s="475"/>
      <c r="NHK1" s="475"/>
      <c r="NHL1" s="475"/>
      <c r="NHM1" s="475"/>
      <c r="NHN1" s="475"/>
      <c r="NHO1" s="475"/>
      <c r="NHP1" s="475"/>
      <c r="NHQ1" s="475"/>
      <c r="NHR1" s="475"/>
      <c r="NHS1" s="475"/>
      <c r="NHT1" s="475"/>
      <c r="NHU1" s="475"/>
      <c r="NHV1" s="475"/>
      <c r="NHW1" s="475"/>
      <c r="NHX1" s="475"/>
      <c r="NHY1" s="475"/>
      <c r="NHZ1" s="475"/>
      <c r="NIA1" s="475"/>
      <c r="NIB1" s="475"/>
      <c r="NIC1" s="475"/>
      <c r="NID1" s="475"/>
      <c r="NIE1" s="475"/>
      <c r="NIF1" s="475"/>
      <c r="NIG1" s="475"/>
      <c r="NIH1" s="475"/>
      <c r="NII1" s="475"/>
      <c r="NIJ1" s="475"/>
      <c r="NIK1" s="475"/>
      <c r="NIL1" s="475"/>
      <c r="NIM1" s="475"/>
      <c r="NIN1" s="475"/>
      <c r="NIO1" s="475"/>
      <c r="NIP1" s="475"/>
      <c r="NIQ1" s="475"/>
      <c r="NIR1" s="475"/>
      <c r="NIS1" s="475"/>
      <c r="NIT1" s="475"/>
      <c r="NIU1" s="475"/>
      <c r="NIV1" s="475"/>
      <c r="NIW1" s="475"/>
      <c r="NIX1" s="475"/>
      <c r="NIY1" s="475"/>
      <c r="NIZ1" s="475"/>
      <c r="NJA1" s="475"/>
      <c r="NJB1" s="475"/>
      <c r="NJC1" s="475"/>
      <c r="NJD1" s="475"/>
      <c r="NJE1" s="475"/>
      <c r="NJF1" s="475"/>
      <c r="NJG1" s="475"/>
      <c r="NJH1" s="475"/>
      <c r="NJI1" s="475"/>
      <c r="NJJ1" s="475"/>
      <c r="NJK1" s="475"/>
      <c r="NJL1" s="475"/>
      <c r="NJM1" s="475"/>
      <c r="NJN1" s="475"/>
      <c r="NJO1" s="475"/>
      <c r="NJP1" s="475"/>
      <c r="NJQ1" s="475"/>
      <c r="NJR1" s="475"/>
      <c r="NJS1" s="475"/>
      <c r="NJT1" s="475"/>
      <c r="NJU1" s="475"/>
      <c r="NJV1" s="475"/>
      <c r="NJW1" s="475"/>
      <c r="NJX1" s="475"/>
      <c r="NJY1" s="475"/>
      <c r="NJZ1" s="475"/>
      <c r="NKA1" s="475"/>
      <c r="NKB1" s="475"/>
      <c r="NKC1" s="475"/>
      <c r="NKD1" s="475"/>
      <c r="NKE1" s="475"/>
      <c r="NKF1" s="475"/>
      <c r="NKG1" s="475"/>
      <c r="NKH1" s="475"/>
      <c r="NKI1" s="475"/>
      <c r="NKJ1" s="475"/>
      <c r="NKK1" s="475"/>
      <c r="NKL1" s="475"/>
      <c r="NKM1" s="475"/>
      <c r="NKN1" s="475"/>
      <c r="NKO1" s="475"/>
      <c r="NKP1" s="475"/>
      <c r="NKQ1" s="475"/>
      <c r="NKR1" s="475"/>
      <c r="NKS1" s="475"/>
      <c r="NKT1" s="475"/>
      <c r="NKU1" s="475"/>
      <c r="NKV1" s="475"/>
      <c r="NKW1" s="475"/>
      <c r="NKX1" s="475"/>
      <c r="NKY1" s="475"/>
      <c r="NKZ1" s="475"/>
      <c r="NLA1" s="475"/>
      <c r="NLB1" s="475"/>
      <c r="NLC1" s="475"/>
      <c r="NLD1" s="475"/>
      <c r="NLE1" s="475"/>
      <c r="NLF1" s="475"/>
      <c r="NLG1" s="475"/>
      <c r="NLH1" s="475"/>
      <c r="NLI1" s="475"/>
      <c r="NLJ1" s="475"/>
      <c r="NLK1" s="475"/>
      <c r="NLL1" s="475"/>
      <c r="NLM1" s="475"/>
      <c r="NLN1" s="475"/>
      <c r="NLO1" s="475"/>
      <c r="NLP1" s="475"/>
      <c r="NLQ1" s="475"/>
      <c r="NLR1" s="475"/>
      <c r="NLS1" s="475"/>
      <c r="NLT1" s="475"/>
      <c r="NLU1" s="475"/>
      <c r="NLV1" s="475"/>
      <c r="NLW1" s="475"/>
      <c r="NLX1" s="475"/>
      <c r="NLY1" s="475"/>
      <c r="NLZ1" s="475"/>
      <c r="NMA1" s="475"/>
      <c r="NMB1" s="475"/>
      <c r="NMC1" s="475"/>
      <c r="NMD1" s="475"/>
      <c r="NME1" s="475"/>
      <c r="NMF1" s="475"/>
      <c r="NMG1" s="475"/>
      <c r="NMH1" s="475"/>
      <c r="NMI1" s="475"/>
      <c r="NMJ1" s="475"/>
      <c r="NMK1" s="475"/>
      <c r="NML1" s="475"/>
      <c r="NMM1" s="475"/>
      <c r="NMN1" s="475"/>
      <c r="NMO1" s="475"/>
      <c r="NMP1" s="475"/>
      <c r="NMQ1" s="475"/>
      <c r="NMR1" s="475"/>
      <c r="NMS1" s="475"/>
      <c r="NMT1" s="475"/>
      <c r="NMU1" s="475"/>
      <c r="NMV1" s="475"/>
      <c r="NMW1" s="475"/>
      <c r="NMX1" s="475"/>
      <c r="NMY1" s="475"/>
      <c r="NMZ1" s="475"/>
      <c r="NNA1" s="475"/>
      <c r="NNB1" s="475"/>
      <c r="NNC1" s="475"/>
      <c r="NND1" s="475"/>
      <c r="NNE1" s="475"/>
      <c r="NNF1" s="475"/>
      <c r="NNG1" s="475"/>
      <c r="NNH1" s="475"/>
      <c r="NNI1" s="475"/>
      <c r="NNJ1" s="475"/>
      <c r="NNK1" s="475"/>
      <c r="NNL1" s="475"/>
      <c r="NNM1" s="475"/>
      <c r="NNN1" s="475"/>
      <c r="NNO1" s="475"/>
      <c r="NNP1" s="475"/>
      <c r="NNQ1" s="475"/>
      <c r="NNR1" s="475"/>
      <c r="NNS1" s="475"/>
      <c r="NNT1" s="475"/>
      <c r="NNU1" s="475"/>
      <c r="NNV1" s="475"/>
      <c r="NNW1" s="475"/>
      <c r="NNX1" s="475"/>
      <c r="NNY1" s="475"/>
      <c r="NNZ1" s="475"/>
      <c r="NOA1" s="475"/>
      <c r="NOB1" s="475"/>
      <c r="NOC1" s="475"/>
      <c r="NOD1" s="475"/>
      <c r="NOE1" s="475"/>
      <c r="NOF1" s="475"/>
      <c r="NOG1" s="475"/>
      <c r="NOH1" s="475"/>
      <c r="NOI1" s="475"/>
      <c r="NOJ1" s="475"/>
      <c r="NOK1" s="475"/>
      <c r="NOL1" s="475"/>
      <c r="NOM1" s="475"/>
      <c r="NON1" s="475"/>
      <c r="NOO1" s="475"/>
      <c r="NOP1" s="475"/>
      <c r="NOQ1" s="475"/>
      <c r="NOR1" s="475"/>
      <c r="NOS1" s="475"/>
      <c r="NOT1" s="475"/>
      <c r="NOU1" s="475"/>
      <c r="NOV1" s="475"/>
      <c r="NOW1" s="475"/>
      <c r="NOX1" s="475"/>
      <c r="NOY1" s="475"/>
      <c r="NOZ1" s="475"/>
      <c r="NPA1" s="475"/>
      <c r="NPB1" s="475"/>
      <c r="NPC1" s="475"/>
      <c r="NPD1" s="475"/>
      <c r="NPE1" s="475"/>
      <c r="NPF1" s="475"/>
      <c r="NPG1" s="475"/>
      <c r="NPH1" s="475"/>
      <c r="NPI1" s="475"/>
      <c r="NPJ1" s="475"/>
      <c r="NPK1" s="475"/>
      <c r="NPL1" s="475"/>
      <c r="NPM1" s="475"/>
      <c r="NPN1" s="475"/>
      <c r="NPO1" s="475"/>
      <c r="NPP1" s="475"/>
      <c r="NPQ1" s="475"/>
      <c r="NPR1" s="475"/>
      <c r="NPS1" s="475"/>
      <c r="NPT1" s="475"/>
      <c r="NPU1" s="475"/>
      <c r="NPV1" s="475"/>
      <c r="NPW1" s="475"/>
      <c r="NPX1" s="475"/>
      <c r="NPY1" s="475"/>
      <c r="NPZ1" s="475"/>
      <c r="NQA1" s="475"/>
      <c r="NQB1" s="475"/>
      <c r="NQC1" s="475"/>
      <c r="NQD1" s="475"/>
      <c r="NQE1" s="475"/>
      <c r="NQF1" s="475"/>
      <c r="NQG1" s="475"/>
      <c r="NQH1" s="475"/>
      <c r="NQI1" s="475"/>
      <c r="NQJ1" s="475"/>
      <c r="NQK1" s="475"/>
      <c r="NQL1" s="475"/>
      <c r="NQM1" s="475"/>
      <c r="NQN1" s="475"/>
      <c r="NQO1" s="475"/>
      <c r="NQP1" s="475"/>
      <c r="NQQ1" s="475"/>
      <c r="NQR1" s="475"/>
      <c r="NQS1" s="475"/>
      <c r="NQT1" s="475"/>
      <c r="NQU1" s="475"/>
      <c r="NQV1" s="475"/>
      <c r="NQW1" s="475"/>
      <c r="NQX1" s="475"/>
      <c r="NQY1" s="475"/>
      <c r="NQZ1" s="475"/>
      <c r="NRA1" s="475"/>
      <c r="NRB1" s="475"/>
      <c r="NRC1" s="475"/>
      <c r="NRD1" s="475"/>
      <c r="NRE1" s="475"/>
      <c r="NRF1" s="475"/>
      <c r="NRG1" s="475"/>
      <c r="NRH1" s="475"/>
      <c r="NRI1" s="475"/>
      <c r="NRJ1" s="475"/>
      <c r="NRK1" s="475"/>
      <c r="NRL1" s="475"/>
      <c r="NRM1" s="475"/>
      <c r="NRN1" s="475"/>
      <c r="NRO1" s="475"/>
      <c r="NRP1" s="475"/>
      <c r="NRQ1" s="475"/>
      <c r="NRR1" s="475"/>
      <c r="NRS1" s="475"/>
      <c r="NRT1" s="475"/>
      <c r="NRU1" s="475"/>
      <c r="NRV1" s="475"/>
      <c r="NRW1" s="475"/>
      <c r="NRX1" s="475"/>
      <c r="NRY1" s="475"/>
      <c r="NRZ1" s="475"/>
      <c r="NSA1" s="475"/>
      <c r="NSB1" s="475"/>
      <c r="NSC1" s="475"/>
      <c r="NSD1" s="475"/>
      <c r="NSE1" s="475"/>
      <c r="NSF1" s="475"/>
      <c r="NSG1" s="475"/>
      <c r="NSH1" s="475"/>
      <c r="NSI1" s="475"/>
      <c r="NSJ1" s="475"/>
      <c r="NSK1" s="475"/>
      <c r="NSL1" s="475"/>
      <c r="NSM1" s="475"/>
      <c r="NSN1" s="475"/>
      <c r="NSO1" s="475"/>
      <c r="NSP1" s="475"/>
      <c r="NSQ1" s="475"/>
      <c r="NSR1" s="475"/>
      <c r="NSS1" s="475"/>
      <c r="NST1" s="475"/>
      <c r="NSU1" s="475"/>
      <c r="NSV1" s="475"/>
      <c r="NSW1" s="475"/>
      <c r="NSX1" s="475"/>
      <c r="NSY1" s="475"/>
      <c r="NSZ1" s="475"/>
      <c r="NTA1" s="475"/>
      <c r="NTB1" s="475"/>
      <c r="NTC1" s="475"/>
      <c r="NTD1" s="475"/>
      <c r="NTE1" s="475"/>
      <c r="NTF1" s="475"/>
      <c r="NTG1" s="475"/>
      <c r="NTH1" s="475"/>
      <c r="NTI1" s="475"/>
      <c r="NTJ1" s="475"/>
      <c r="NTK1" s="475"/>
      <c r="NTL1" s="475"/>
      <c r="NTM1" s="475"/>
      <c r="NTN1" s="475"/>
      <c r="NTO1" s="475"/>
      <c r="NTP1" s="475"/>
      <c r="NTQ1" s="475"/>
      <c r="NTR1" s="475"/>
      <c r="NTS1" s="475"/>
      <c r="NTT1" s="475"/>
      <c r="NTU1" s="475"/>
      <c r="NTV1" s="475"/>
      <c r="NTW1" s="475"/>
      <c r="NTX1" s="475"/>
      <c r="NTY1" s="475"/>
      <c r="NTZ1" s="475"/>
      <c r="NUA1" s="475"/>
      <c r="NUB1" s="475"/>
      <c r="NUC1" s="475"/>
      <c r="NUD1" s="475"/>
      <c r="NUE1" s="475"/>
      <c r="NUF1" s="475"/>
      <c r="NUG1" s="475"/>
      <c r="NUH1" s="475"/>
      <c r="NUI1" s="475"/>
      <c r="NUJ1" s="475"/>
      <c r="NUK1" s="475"/>
      <c r="NUL1" s="475"/>
      <c r="NUM1" s="475"/>
      <c r="NUN1" s="475"/>
      <c r="NUO1" s="475"/>
      <c r="NUP1" s="475"/>
      <c r="NUQ1" s="475"/>
      <c r="NUR1" s="475"/>
      <c r="NUS1" s="475"/>
      <c r="NUT1" s="475"/>
      <c r="NUU1" s="475"/>
      <c r="NUV1" s="475"/>
      <c r="NUW1" s="475"/>
      <c r="NUX1" s="475"/>
      <c r="NUY1" s="475"/>
      <c r="NUZ1" s="475"/>
      <c r="NVA1" s="475"/>
      <c r="NVB1" s="475"/>
      <c r="NVC1" s="475"/>
      <c r="NVD1" s="475"/>
      <c r="NVE1" s="475"/>
      <c r="NVF1" s="475"/>
      <c r="NVG1" s="475"/>
      <c r="NVH1" s="475"/>
      <c r="NVI1" s="475"/>
      <c r="NVJ1" s="475"/>
      <c r="NVK1" s="475"/>
      <c r="NVL1" s="475"/>
      <c r="NVM1" s="475"/>
      <c r="NVN1" s="475"/>
      <c r="NVO1" s="475"/>
      <c r="NVP1" s="475"/>
      <c r="NVQ1" s="475"/>
      <c r="NVR1" s="475"/>
      <c r="NVS1" s="475"/>
      <c r="NVT1" s="475"/>
      <c r="NVU1" s="475"/>
      <c r="NVV1" s="475"/>
      <c r="NVW1" s="475"/>
      <c r="NVX1" s="475"/>
      <c r="NVY1" s="475"/>
      <c r="NVZ1" s="475"/>
      <c r="NWA1" s="475"/>
      <c r="NWB1" s="475"/>
      <c r="NWC1" s="475"/>
      <c r="NWD1" s="475"/>
      <c r="NWE1" s="475"/>
      <c r="NWF1" s="475"/>
      <c r="NWG1" s="475"/>
      <c r="NWH1" s="475"/>
      <c r="NWI1" s="475"/>
      <c r="NWJ1" s="475"/>
      <c r="NWK1" s="475"/>
      <c r="NWL1" s="475"/>
      <c r="NWM1" s="475"/>
      <c r="NWN1" s="475"/>
      <c r="NWO1" s="475"/>
      <c r="NWP1" s="475"/>
      <c r="NWQ1" s="475"/>
      <c r="NWR1" s="475"/>
      <c r="NWS1" s="475"/>
      <c r="NWT1" s="475"/>
      <c r="NWU1" s="475"/>
      <c r="NWV1" s="475"/>
      <c r="NWW1" s="475"/>
      <c r="NWX1" s="475"/>
      <c r="NWY1" s="475"/>
      <c r="NWZ1" s="475"/>
      <c r="NXA1" s="475"/>
      <c r="NXB1" s="475"/>
      <c r="NXC1" s="475"/>
      <c r="NXD1" s="475"/>
      <c r="NXE1" s="475"/>
      <c r="NXF1" s="475"/>
      <c r="NXG1" s="475"/>
      <c r="NXH1" s="475"/>
      <c r="NXI1" s="475"/>
      <c r="NXJ1" s="475"/>
      <c r="NXK1" s="475"/>
      <c r="NXL1" s="475"/>
      <c r="NXM1" s="475"/>
      <c r="NXN1" s="475"/>
      <c r="NXO1" s="475"/>
      <c r="NXP1" s="475"/>
      <c r="NXQ1" s="475"/>
      <c r="NXR1" s="475"/>
      <c r="NXS1" s="475"/>
      <c r="NXT1" s="475"/>
      <c r="NXU1" s="475"/>
      <c r="NXV1" s="475"/>
      <c r="NXW1" s="475"/>
      <c r="NXX1" s="475"/>
      <c r="NXY1" s="475"/>
      <c r="NXZ1" s="475"/>
      <c r="NYA1" s="475"/>
      <c r="NYB1" s="475"/>
      <c r="NYC1" s="475"/>
      <c r="NYD1" s="475"/>
      <c r="NYE1" s="475"/>
      <c r="NYF1" s="475"/>
      <c r="NYG1" s="475"/>
      <c r="NYH1" s="475"/>
      <c r="NYI1" s="475"/>
      <c r="NYJ1" s="475"/>
      <c r="NYK1" s="475"/>
      <c r="NYL1" s="475"/>
      <c r="NYM1" s="475"/>
      <c r="NYN1" s="475"/>
      <c r="NYO1" s="475"/>
      <c r="NYP1" s="475"/>
      <c r="NYQ1" s="475"/>
      <c r="NYR1" s="475"/>
      <c r="NYS1" s="475"/>
      <c r="NYT1" s="475"/>
      <c r="NYU1" s="475"/>
      <c r="NYV1" s="475"/>
      <c r="NYW1" s="475"/>
      <c r="NYX1" s="475"/>
      <c r="NYY1" s="475"/>
      <c r="NYZ1" s="475"/>
      <c r="NZA1" s="475"/>
      <c r="NZB1" s="475"/>
      <c r="NZC1" s="475"/>
      <c r="NZD1" s="475"/>
      <c r="NZE1" s="475"/>
      <c r="NZF1" s="475"/>
      <c r="NZG1" s="475"/>
      <c r="NZH1" s="475"/>
      <c r="NZI1" s="475"/>
      <c r="NZJ1" s="475"/>
      <c r="NZK1" s="475"/>
      <c r="NZL1" s="475"/>
      <c r="NZM1" s="475"/>
      <c r="NZN1" s="475"/>
      <c r="NZO1" s="475"/>
      <c r="NZP1" s="475"/>
      <c r="NZQ1" s="475"/>
      <c r="NZR1" s="475"/>
      <c r="NZS1" s="475"/>
      <c r="NZT1" s="475"/>
      <c r="NZU1" s="475"/>
      <c r="NZV1" s="475"/>
      <c r="NZW1" s="475"/>
      <c r="NZX1" s="475"/>
      <c r="NZY1" s="475"/>
      <c r="NZZ1" s="475"/>
      <c r="OAA1" s="475"/>
      <c r="OAB1" s="475"/>
      <c r="OAC1" s="475"/>
      <c r="OAD1" s="475"/>
      <c r="OAE1" s="475"/>
      <c r="OAF1" s="475"/>
      <c r="OAG1" s="475"/>
      <c r="OAH1" s="475"/>
      <c r="OAI1" s="475"/>
      <c r="OAJ1" s="475"/>
      <c r="OAK1" s="475"/>
      <c r="OAL1" s="475"/>
      <c r="OAM1" s="475"/>
      <c r="OAN1" s="475"/>
      <c r="OAO1" s="475"/>
      <c r="OAP1" s="475"/>
      <c r="OAQ1" s="475"/>
      <c r="OAR1" s="475"/>
      <c r="OAS1" s="475"/>
      <c r="OAT1" s="475"/>
      <c r="OAU1" s="475"/>
      <c r="OAV1" s="475"/>
      <c r="OAW1" s="475"/>
      <c r="OAX1" s="475"/>
      <c r="OAY1" s="475"/>
      <c r="OAZ1" s="475"/>
      <c r="OBA1" s="475"/>
      <c r="OBB1" s="475"/>
      <c r="OBC1" s="475"/>
      <c r="OBD1" s="475"/>
      <c r="OBE1" s="475"/>
      <c r="OBF1" s="475"/>
      <c r="OBG1" s="475"/>
      <c r="OBH1" s="475"/>
      <c r="OBI1" s="475"/>
      <c r="OBJ1" s="475"/>
      <c r="OBK1" s="475"/>
      <c r="OBL1" s="475"/>
      <c r="OBM1" s="475"/>
      <c r="OBN1" s="475"/>
      <c r="OBO1" s="475"/>
      <c r="OBP1" s="475"/>
      <c r="OBQ1" s="475"/>
      <c r="OBR1" s="475"/>
      <c r="OBS1" s="475"/>
      <c r="OBT1" s="475"/>
      <c r="OBU1" s="475"/>
      <c r="OBV1" s="475"/>
      <c r="OBW1" s="475"/>
      <c r="OBX1" s="475"/>
      <c r="OBY1" s="475"/>
      <c r="OBZ1" s="475"/>
      <c r="OCA1" s="475"/>
      <c r="OCB1" s="475"/>
      <c r="OCC1" s="475"/>
      <c r="OCD1" s="475"/>
      <c r="OCE1" s="475"/>
      <c r="OCF1" s="475"/>
      <c r="OCG1" s="475"/>
      <c r="OCH1" s="475"/>
      <c r="OCI1" s="475"/>
      <c r="OCJ1" s="475"/>
      <c r="OCK1" s="475"/>
      <c r="OCL1" s="475"/>
      <c r="OCM1" s="475"/>
      <c r="OCN1" s="475"/>
      <c r="OCO1" s="475"/>
      <c r="OCP1" s="475"/>
      <c r="OCQ1" s="475"/>
      <c r="OCR1" s="475"/>
      <c r="OCS1" s="475"/>
      <c r="OCT1" s="475"/>
      <c r="OCU1" s="475"/>
      <c r="OCV1" s="475"/>
      <c r="OCW1" s="475"/>
      <c r="OCX1" s="475"/>
      <c r="OCY1" s="475"/>
      <c r="OCZ1" s="475"/>
      <c r="ODA1" s="475"/>
      <c r="ODB1" s="475"/>
      <c r="ODC1" s="475"/>
      <c r="ODD1" s="475"/>
      <c r="ODE1" s="475"/>
      <c r="ODF1" s="475"/>
      <c r="ODG1" s="475"/>
      <c r="ODH1" s="475"/>
      <c r="ODI1" s="475"/>
      <c r="ODJ1" s="475"/>
      <c r="ODK1" s="475"/>
      <c r="ODL1" s="475"/>
      <c r="ODM1" s="475"/>
      <c r="ODN1" s="475"/>
      <c r="ODO1" s="475"/>
      <c r="ODP1" s="475"/>
      <c r="ODQ1" s="475"/>
      <c r="ODR1" s="475"/>
      <c r="ODS1" s="475"/>
      <c r="ODT1" s="475"/>
      <c r="ODU1" s="475"/>
      <c r="ODV1" s="475"/>
      <c r="ODW1" s="475"/>
      <c r="ODX1" s="475"/>
      <c r="ODY1" s="475"/>
      <c r="ODZ1" s="475"/>
      <c r="OEA1" s="475"/>
      <c r="OEB1" s="475"/>
      <c r="OEC1" s="475"/>
      <c r="OED1" s="475"/>
      <c r="OEE1" s="475"/>
      <c r="OEF1" s="475"/>
      <c r="OEG1" s="475"/>
      <c r="OEH1" s="475"/>
      <c r="OEI1" s="475"/>
      <c r="OEJ1" s="475"/>
      <c r="OEK1" s="475"/>
      <c r="OEL1" s="475"/>
      <c r="OEM1" s="475"/>
      <c r="OEN1" s="475"/>
      <c r="OEO1" s="475"/>
      <c r="OEP1" s="475"/>
      <c r="OEQ1" s="475"/>
      <c r="OER1" s="475"/>
      <c r="OES1" s="475"/>
      <c r="OET1" s="475"/>
      <c r="OEU1" s="475"/>
      <c r="OEV1" s="475"/>
      <c r="OEW1" s="475"/>
      <c r="OEX1" s="475"/>
      <c r="OEY1" s="475"/>
      <c r="OEZ1" s="475"/>
      <c r="OFA1" s="475"/>
      <c r="OFB1" s="475"/>
      <c r="OFC1" s="475"/>
      <c r="OFD1" s="475"/>
      <c r="OFE1" s="475"/>
      <c r="OFF1" s="475"/>
      <c r="OFG1" s="475"/>
      <c r="OFH1" s="475"/>
      <c r="OFI1" s="475"/>
      <c r="OFJ1" s="475"/>
      <c r="OFK1" s="475"/>
      <c r="OFL1" s="475"/>
      <c r="OFM1" s="475"/>
      <c r="OFN1" s="475"/>
      <c r="OFO1" s="475"/>
      <c r="OFP1" s="475"/>
      <c r="OFQ1" s="475"/>
      <c r="OFR1" s="475"/>
      <c r="OFS1" s="475"/>
      <c r="OFT1" s="475"/>
      <c r="OFU1" s="475"/>
      <c r="OFV1" s="475"/>
      <c r="OFW1" s="475"/>
      <c r="OFX1" s="475"/>
      <c r="OFY1" s="475"/>
      <c r="OFZ1" s="475"/>
      <c r="OGA1" s="475"/>
      <c r="OGB1" s="475"/>
      <c r="OGC1" s="475"/>
      <c r="OGD1" s="475"/>
      <c r="OGE1" s="475"/>
      <c r="OGF1" s="475"/>
      <c r="OGG1" s="475"/>
      <c r="OGH1" s="475"/>
      <c r="OGI1" s="475"/>
      <c r="OGJ1" s="475"/>
      <c r="OGK1" s="475"/>
      <c r="OGL1" s="475"/>
      <c r="OGM1" s="475"/>
      <c r="OGN1" s="475"/>
      <c r="OGO1" s="475"/>
      <c r="OGP1" s="475"/>
      <c r="OGQ1" s="475"/>
      <c r="OGR1" s="475"/>
      <c r="OGS1" s="475"/>
      <c r="OGT1" s="475"/>
      <c r="OGU1" s="475"/>
      <c r="OGV1" s="475"/>
      <c r="OGW1" s="475"/>
      <c r="OGX1" s="475"/>
      <c r="OGY1" s="475"/>
      <c r="OGZ1" s="475"/>
      <c r="OHA1" s="475"/>
      <c r="OHB1" s="475"/>
      <c r="OHC1" s="475"/>
      <c r="OHD1" s="475"/>
      <c r="OHE1" s="475"/>
      <c r="OHF1" s="475"/>
      <c r="OHG1" s="475"/>
      <c r="OHH1" s="475"/>
      <c r="OHI1" s="475"/>
      <c r="OHJ1" s="475"/>
      <c r="OHK1" s="475"/>
      <c r="OHL1" s="475"/>
      <c r="OHM1" s="475"/>
      <c r="OHN1" s="475"/>
      <c r="OHO1" s="475"/>
      <c r="OHP1" s="475"/>
      <c r="OHQ1" s="475"/>
      <c r="OHR1" s="475"/>
      <c r="OHS1" s="475"/>
      <c r="OHT1" s="475"/>
      <c r="OHU1" s="475"/>
      <c r="OHV1" s="475"/>
      <c r="OHW1" s="475"/>
      <c r="OHX1" s="475"/>
      <c r="OHY1" s="475"/>
      <c r="OHZ1" s="475"/>
      <c r="OIA1" s="475"/>
      <c r="OIB1" s="475"/>
      <c r="OIC1" s="475"/>
      <c r="OID1" s="475"/>
      <c r="OIE1" s="475"/>
      <c r="OIF1" s="475"/>
      <c r="OIG1" s="475"/>
      <c r="OIH1" s="475"/>
      <c r="OII1" s="475"/>
      <c r="OIJ1" s="475"/>
      <c r="OIK1" s="475"/>
      <c r="OIL1" s="475"/>
      <c r="OIM1" s="475"/>
      <c r="OIN1" s="475"/>
      <c r="OIO1" s="475"/>
      <c r="OIP1" s="475"/>
      <c r="OIQ1" s="475"/>
      <c r="OIR1" s="475"/>
      <c r="OIS1" s="475"/>
      <c r="OIT1" s="475"/>
      <c r="OIU1" s="475"/>
      <c r="OIV1" s="475"/>
      <c r="OIW1" s="475"/>
      <c r="OIX1" s="475"/>
      <c r="OIY1" s="475"/>
      <c r="OIZ1" s="475"/>
      <c r="OJA1" s="475"/>
      <c r="OJB1" s="475"/>
      <c r="OJC1" s="475"/>
      <c r="OJD1" s="475"/>
      <c r="OJE1" s="475"/>
      <c r="OJF1" s="475"/>
      <c r="OJG1" s="475"/>
      <c r="OJH1" s="475"/>
      <c r="OJI1" s="475"/>
      <c r="OJJ1" s="475"/>
      <c r="OJK1" s="475"/>
      <c r="OJL1" s="475"/>
      <c r="OJM1" s="475"/>
      <c r="OJN1" s="475"/>
      <c r="OJO1" s="475"/>
      <c r="OJP1" s="475"/>
      <c r="OJQ1" s="475"/>
      <c r="OJR1" s="475"/>
      <c r="OJS1" s="475"/>
      <c r="OJT1" s="475"/>
      <c r="OJU1" s="475"/>
      <c r="OJV1" s="475"/>
      <c r="OJW1" s="475"/>
      <c r="OJX1" s="475"/>
      <c r="OJY1" s="475"/>
      <c r="OJZ1" s="475"/>
      <c r="OKA1" s="475"/>
      <c r="OKB1" s="475"/>
      <c r="OKC1" s="475"/>
      <c r="OKD1" s="475"/>
      <c r="OKE1" s="475"/>
      <c r="OKF1" s="475"/>
      <c r="OKG1" s="475"/>
      <c r="OKH1" s="475"/>
      <c r="OKI1" s="475"/>
      <c r="OKJ1" s="475"/>
      <c r="OKK1" s="475"/>
      <c r="OKL1" s="475"/>
      <c r="OKM1" s="475"/>
      <c r="OKN1" s="475"/>
      <c r="OKO1" s="475"/>
      <c r="OKP1" s="475"/>
      <c r="OKQ1" s="475"/>
      <c r="OKR1" s="475"/>
      <c r="OKS1" s="475"/>
      <c r="OKT1" s="475"/>
      <c r="OKU1" s="475"/>
      <c r="OKV1" s="475"/>
      <c r="OKW1" s="475"/>
      <c r="OKX1" s="475"/>
      <c r="OKY1" s="475"/>
      <c r="OKZ1" s="475"/>
      <c r="OLA1" s="475"/>
      <c r="OLB1" s="475"/>
      <c r="OLC1" s="475"/>
      <c r="OLD1" s="475"/>
      <c r="OLE1" s="475"/>
      <c r="OLF1" s="475"/>
      <c r="OLG1" s="475"/>
      <c r="OLH1" s="475"/>
      <c r="OLI1" s="475"/>
      <c r="OLJ1" s="475"/>
      <c r="OLK1" s="475"/>
      <c r="OLL1" s="475"/>
      <c r="OLM1" s="475"/>
      <c r="OLN1" s="475"/>
      <c r="OLO1" s="475"/>
      <c r="OLP1" s="475"/>
      <c r="OLQ1" s="475"/>
      <c r="OLR1" s="475"/>
      <c r="OLS1" s="475"/>
      <c r="OLT1" s="475"/>
      <c r="OLU1" s="475"/>
      <c r="OLV1" s="475"/>
      <c r="OLW1" s="475"/>
      <c r="OLX1" s="475"/>
      <c r="OLY1" s="475"/>
      <c r="OLZ1" s="475"/>
      <c r="OMA1" s="475"/>
      <c r="OMB1" s="475"/>
      <c r="OMC1" s="475"/>
      <c r="OMD1" s="475"/>
      <c r="OME1" s="475"/>
      <c r="OMF1" s="475"/>
      <c r="OMG1" s="475"/>
      <c r="OMH1" s="475"/>
      <c r="OMI1" s="475"/>
      <c r="OMJ1" s="475"/>
      <c r="OMK1" s="475"/>
      <c r="OML1" s="475"/>
      <c r="OMM1" s="475"/>
      <c r="OMN1" s="475"/>
      <c r="OMO1" s="475"/>
      <c r="OMP1" s="475"/>
      <c r="OMQ1" s="475"/>
      <c r="OMR1" s="475"/>
      <c r="OMS1" s="475"/>
      <c r="OMT1" s="475"/>
      <c r="OMU1" s="475"/>
      <c r="OMV1" s="475"/>
      <c r="OMW1" s="475"/>
      <c r="OMX1" s="475"/>
      <c r="OMY1" s="475"/>
      <c r="OMZ1" s="475"/>
      <c r="ONA1" s="475"/>
      <c r="ONB1" s="475"/>
      <c r="ONC1" s="475"/>
      <c r="OND1" s="475"/>
      <c r="ONE1" s="475"/>
      <c r="ONF1" s="475"/>
      <c r="ONG1" s="475"/>
      <c r="ONH1" s="475"/>
      <c r="ONI1" s="475"/>
      <c r="ONJ1" s="475"/>
      <c r="ONK1" s="475"/>
      <c r="ONL1" s="475"/>
      <c r="ONM1" s="475"/>
      <c r="ONN1" s="475"/>
      <c r="ONO1" s="475"/>
      <c r="ONP1" s="475"/>
      <c r="ONQ1" s="475"/>
      <c r="ONR1" s="475"/>
      <c r="ONS1" s="475"/>
      <c r="ONT1" s="475"/>
      <c r="ONU1" s="475"/>
      <c r="ONV1" s="475"/>
      <c r="ONW1" s="475"/>
      <c r="ONX1" s="475"/>
      <c r="ONY1" s="475"/>
      <c r="ONZ1" s="475"/>
      <c r="OOA1" s="475"/>
      <c r="OOB1" s="475"/>
      <c r="OOC1" s="475"/>
      <c r="OOD1" s="475"/>
      <c r="OOE1" s="475"/>
      <c r="OOF1" s="475"/>
      <c r="OOG1" s="475"/>
      <c r="OOH1" s="475"/>
      <c r="OOI1" s="475"/>
      <c r="OOJ1" s="475"/>
      <c r="OOK1" s="475"/>
      <c r="OOL1" s="475"/>
      <c r="OOM1" s="475"/>
      <c r="OON1" s="475"/>
      <c r="OOO1" s="475"/>
      <c r="OOP1" s="475"/>
      <c r="OOQ1" s="475"/>
      <c r="OOR1" s="475"/>
      <c r="OOS1" s="475"/>
      <c r="OOT1" s="475"/>
      <c r="OOU1" s="475"/>
      <c r="OOV1" s="475"/>
      <c r="OOW1" s="475"/>
      <c r="OOX1" s="475"/>
      <c r="OOY1" s="475"/>
      <c r="OOZ1" s="475"/>
      <c r="OPA1" s="475"/>
      <c r="OPB1" s="475"/>
      <c r="OPC1" s="475"/>
      <c r="OPD1" s="475"/>
      <c r="OPE1" s="475"/>
      <c r="OPF1" s="475"/>
      <c r="OPG1" s="475"/>
      <c r="OPH1" s="475"/>
      <c r="OPI1" s="475"/>
      <c r="OPJ1" s="475"/>
      <c r="OPK1" s="475"/>
      <c r="OPL1" s="475"/>
      <c r="OPM1" s="475"/>
      <c r="OPN1" s="475"/>
      <c r="OPO1" s="475"/>
      <c r="OPP1" s="475"/>
      <c r="OPQ1" s="475"/>
      <c r="OPR1" s="475"/>
      <c r="OPS1" s="475"/>
      <c r="OPT1" s="475"/>
      <c r="OPU1" s="475"/>
      <c r="OPV1" s="475"/>
      <c r="OPW1" s="475"/>
      <c r="OPX1" s="475"/>
      <c r="OPY1" s="475"/>
      <c r="OPZ1" s="475"/>
      <c r="OQA1" s="475"/>
      <c r="OQB1" s="475"/>
      <c r="OQC1" s="475"/>
      <c r="OQD1" s="475"/>
      <c r="OQE1" s="475"/>
      <c r="OQF1" s="475"/>
      <c r="OQG1" s="475"/>
      <c r="OQH1" s="475"/>
      <c r="OQI1" s="475"/>
      <c r="OQJ1" s="475"/>
      <c r="OQK1" s="475"/>
      <c r="OQL1" s="475"/>
      <c r="OQM1" s="475"/>
      <c r="OQN1" s="475"/>
      <c r="OQO1" s="475"/>
      <c r="OQP1" s="475"/>
      <c r="OQQ1" s="475"/>
      <c r="OQR1" s="475"/>
      <c r="OQS1" s="475"/>
      <c r="OQT1" s="475"/>
      <c r="OQU1" s="475"/>
      <c r="OQV1" s="475"/>
      <c r="OQW1" s="475"/>
      <c r="OQX1" s="475"/>
      <c r="OQY1" s="475"/>
      <c r="OQZ1" s="475"/>
      <c r="ORA1" s="475"/>
      <c r="ORB1" s="475"/>
      <c r="ORC1" s="475"/>
      <c r="ORD1" s="475"/>
      <c r="ORE1" s="475"/>
      <c r="ORF1" s="475"/>
      <c r="ORG1" s="475"/>
      <c r="ORH1" s="475"/>
      <c r="ORI1" s="475"/>
      <c r="ORJ1" s="475"/>
      <c r="ORK1" s="475"/>
      <c r="ORL1" s="475"/>
      <c r="ORM1" s="475"/>
      <c r="ORN1" s="475"/>
      <c r="ORO1" s="475"/>
      <c r="ORP1" s="475"/>
      <c r="ORQ1" s="475"/>
      <c r="ORR1" s="475"/>
      <c r="ORS1" s="475"/>
      <c r="ORT1" s="475"/>
      <c r="ORU1" s="475"/>
      <c r="ORV1" s="475"/>
      <c r="ORW1" s="475"/>
      <c r="ORX1" s="475"/>
      <c r="ORY1" s="475"/>
      <c r="ORZ1" s="475"/>
      <c r="OSA1" s="475"/>
      <c r="OSB1" s="475"/>
      <c r="OSC1" s="475"/>
      <c r="OSD1" s="475"/>
      <c r="OSE1" s="475"/>
      <c r="OSF1" s="475"/>
      <c r="OSG1" s="475"/>
      <c r="OSH1" s="475"/>
      <c r="OSI1" s="475"/>
      <c r="OSJ1" s="475"/>
      <c r="OSK1" s="475"/>
      <c r="OSL1" s="475"/>
      <c r="OSM1" s="475"/>
      <c r="OSN1" s="475"/>
      <c r="OSO1" s="475"/>
      <c r="OSP1" s="475"/>
      <c r="OSQ1" s="475"/>
      <c r="OSR1" s="475"/>
      <c r="OSS1" s="475"/>
      <c r="OST1" s="475"/>
      <c r="OSU1" s="475"/>
      <c r="OSV1" s="475"/>
      <c r="OSW1" s="475"/>
      <c r="OSX1" s="475"/>
      <c r="OSY1" s="475"/>
      <c r="OSZ1" s="475"/>
      <c r="OTA1" s="475"/>
      <c r="OTB1" s="475"/>
      <c r="OTC1" s="475"/>
      <c r="OTD1" s="475"/>
      <c r="OTE1" s="475"/>
      <c r="OTF1" s="475"/>
      <c r="OTG1" s="475"/>
      <c r="OTH1" s="475"/>
      <c r="OTI1" s="475"/>
      <c r="OTJ1" s="475"/>
      <c r="OTK1" s="475"/>
      <c r="OTL1" s="475"/>
      <c r="OTM1" s="475"/>
      <c r="OTN1" s="475"/>
      <c r="OTO1" s="475"/>
      <c r="OTP1" s="475"/>
      <c r="OTQ1" s="475"/>
      <c r="OTR1" s="475"/>
      <c r="OTS1" s="475"/>
      <c r="OTT1" s="475"/>
      <c r="OTU1" s="475"/>
      <c r="OTV1" s="475"/>
      <c r="OTW1" s="475"/>
      <c r="OTX1" s="475"/>
      <c r="OTY1" s="475"/>
      <c r="OTZ1" s="475"/>
      <c r="OUA1" s="475"/>
      <c r="OUB1" s="475"/>
      <c r="OUC1" s="475"/>
      <c r="OUD1" s="475"/>
      <c r="OUE1" s="475"/>
      <c r="OUF1" s="475"/>
      <c r="OUG1" s="475"/>
      <c r="OUH1" s="475"/>
      <c r="OUI1" s="475"/>
      <c r="OUJ1" s="475"/>
      <c r="OUK1" s="475"/>
      <c r="OUL1" s="475"/>
      <c r="OUM1" s="475"/>
      <c r="OUN1" s="475"/>
      <c r="OUO1" s="475"/>
      <c r="OUP1" s="475"/>
      <c r="OUQ1" s="475"/>
      <c r="OUR1" s="475"/>
      <c r="OUS1" s="475"/>
      <c r="OUT1" s="475"/>
      <c r="OUU1" s="475"/>
      <c r="OUV1" s="475"/>
      <c r="OUW1" s="475"/>
      <c r="OUX1" s="475"/>
      <c r="OUY1" s="475"/>
      <c r="OUZ1" s="475"/>
      <c r="OVA1" s="475"/>
      <c r="OVB1" s="475"/>
      <c r="OVC1" s="475"/>
      <c r="OVD1" s="475"/>
      <c r="OVE1" s="475"/>
      <c r="OVF1" s="475"/>
      <c r="OVG1" s="475"/>
      <c r="OVH1" s="475"/>
      <c r="OVI1" s="475"/>
      <c r="OVJ1" s="475"/>
      <c r="OVK1" s="475"/>
      <c r="OVL1" s="475"/>
      <c r="OVM1" s="475"/>
      <c r="OVN1" s="475"/>
      <c r="OVO1" s="475"/>
      <c r="OVP1" s="475"/>
      <c r="OVQ1" s="475"/>
      <c r="OVR1" s="475"/>
      <c r="OVS1" s="475"/>
      <c r="OVT1" s="475"/>
      <c r="OVU1" s="475"/>
      <c r="OVV1" s="475"/>
      <c r="OVW1" s="475"/>
      <c r="OVX1" s="475"/>
      <c r="OVY1" s="475"/>
      <c r="OVZ1" s="475"/>
      <c r="OWA1" s="475"/>
      <c r="OWB1" s="475"/>
      <c r="OWC1" s="475"/>
      <c r="OWD1" s="475"/>
      <c r="OWE1" s="475"/>
      <c r="OWF1" s="475"/>
      <c r="OWG1" s="475"/>
      <c r="OWH1" s="475"/>
      <c r="OWI1" s="475"/>
      <c r="OWJ1" s="475"/>
      <c r="OWK1" s="475"/>
      <c r="OWL1" s="475"/>
      <c r="OWM1" s="475"/>
      <c r="OWN1" s="475"/>
      <c r="OWO1" s="475"/>
      <c r="OWP1" s="475"/>
      <c r="OWQ1" s="475"/>
      <c r="OWR1" s="475"/>
      <c r="OWS1" s="475"/>
      <c r="OWT1" s="475"/>
      <c r="OWU1" s="475"/>
      <c r="OWV1" s="475"/>
      <c r="OWW1" s="475"/>
      <c r="OWX1" s="475"/>
      <c r="OWY1" s="475"/>
      <c r="OWZ1" s="475"/>
      <c r="OXA1" s="475"/>
      <c r="OXB1" s="475"/>
      <c r="OXC1" s="475"/>
      <c r="OXD1" s="475"/>
      <c r="OXE1" s="475"/>
      <c r="OXF1" s="475"/>
      <c r="OXG1" s="475"/>
      <c r="OXH1" s="475"/>
      <c r="OXI1" s="475"/>
      <c r="OXJ1" s="475"/>
      <c r="OXK1" s="475"/>
      <c r="OXL1" s="475"/>
      <c r="OXM1" s="475"/>
      <c r="OXN1" s="475"/>
      <c r="OXO1" s="475"/>
      <c r="OXP1" s="475"/>
      <c r="OXQ1" s="475"/>
      <c r="OXR1" s="475"/>
      <c r="OXS1" s="475"/>
      <c r="OXT1" s="475"/>
      <c r="OXU1" s="475"/>
      <c r="OXV1" s="475"/>
      <c r="OXW1" s="475"/>
      <c r="OXX1" s="475"/>
      <c r="OXY1" s="475"/>
      <c r="OXZ1" s="475"/>
      <c r="OYA1" s="475"/>
      <c r="OYB1" s="475"/>
      <c r="OYC1" s="475"/>
      <c r="OYD1" s="475"/>
      <c r="OYE1" s="475"/>
      <c r="OYF1" s="475"/>
      <c r="OYG1" s="475"/>
      <c r="OYH1" s="475"/>
      <c r="OYI1" s="475"/>
      <c r="OYJ1" s="475"/>
      <c r="OYK1" s="475"/>
      <c r="OYL1" s="475"/>
      <c r="OYM1" s="475"/>
      <c r="OYN1" s="475"/>
      <c r="OYO1" s="475"/>
      <c r="OYP1" s="475"/>
      <c r="OYQ1" s="475"/>
      <c r="OYR1" s="475"/>
      <c r="OYS1" s="475"/>
      <c r="OYT1" s="475"/>
      <c r="OYU1" s="475"/>
      <c r="OYV1" s="475"/>
      <c r="OYW1" s="475"/>
      <c r="OYX1" s="475"/>
      <c r="OYY1" s="475"/>
      <c r="OYZ1" s="475"/>
      <c r="OZA1" s="475"/>
      <c r="OZB1" s="475"/>
      <c r="OZC1" s="475"/>
      <c r="OZD1" s="475"/>
      <c r="OZE1" s="475"/>
      <c r="OZF1" s="475"/>
      <c r="OZG1" s="475"/>
      <c r="OZH1" s="475"/>
      <c r="OZI1" s="475"/>
      <c r="OZJ1" s="475"/>
      <c r="OZK1" s="475"/>
      <c r="OZL1" s="475"/>
      <c r="OZM1" s="475"/>
      <c r="OZN1" s="475"/>
      <c r="OZO1" s="475"/>
      <c r="OZP1" s="475"/>
      <c r="OZQ1" s="475"/>
      <c r="OZR1" s="475"/>
      <c r="OZS1" s="475"/>
      <c r="OZT1" s="475"/>
      <c r="OZU1" s="475"/>
      <c r="OZV1" s="475"/>
      <c r="OZW1" s="475"/>
      <c r="OZX1" s="475"/>
      <c r="OZY1" s="475"/>
      <c r="OZZ1" s="475"/>
      <c r="PAA1" s="475"/>
      <c r="PAB1" s="475"/>
      <c r="PAC1" s="475"/>
      <c r="PAD1" s="475"/>
      <c r="PAE1" s="475"/>
      <c r="PAF1" s="475"/>
      <c r="PAG1" s="475"/>
      <c r="PAH1" s="475"/>
      <c r="PAI1" s="475"/>
      <c r="PAJ1" s="475"/>
      <c r="PAK1" s="475"/>
      <c r="PAL1" s="475"/>
      <c r="PAM1" s="475"/>
      <c r="PAN1" s="475"/>
      <c r="PAO1" s="475"/>
      <c r="PAP1" s="475"/>
      <c r="PAQ1" s="475"/>
      <c r="PAR1" s="475"/>
      <c r="PAS1" s="475"/>
      <c r="PAT1" s="475"/>
      <c r="PAU1" s="475"/>
      <c r="PAV1" s="475"/>
      <c r="PAW1" s="475"/>
      <c r="PAX1" s="475"/>
      <c r="PAY1" s="475"/>
      <c r="PAZ1" s="475"/>
      <c r="PBA1" s="475"/>
      <c r="PBB1" s="475"/>
      <c r="PBC1" s="475"/>
      <c r="PBD1" s="475"/>
      <c r="PBE1" s="475"/>
      <c r="PBF1" s="475"/>
      <c r="PBG1" s="475"/>
      <c r="PBH1" s="475"/>
      <c r="PBI1" s="475"/>
      <c r="PBJ1" s="475"/>
      <c r="PBK1" s="475"/>
      <c r="PBL1" s="475"/>
      <c r="PBM1" s="475"/>
      <c r="PBN1" s="475"/>
      <c r="PBO1" s="475"/>
      <c r="PBP1" s="475"/>
      <c r="PBQ1" s="475"/>
      <c r="PBR1" s="475"/>
      <c r="PBS1" s="475"/>
      <c r="PBT1" s="475"/>
      <c r="PBU1" s="475"/>
      <c r="PBV1" s="475"/>
      <c r="PBW1" s="475"/>
      <c r="PBX1" s="475"/>
      <c r="PBY1" s="475"/>
      <c r="PBZ1" s="475"/>
      <c r="PCA1" s="475"/>
      <c r="PCB1" s="475"/>
      <c r="PCC1" s="475"/>
      <c r="PCD1" s="475"/>
      <c r="PCE1" s="475"/>
      <c r="PCF1" s="475"/>
      <c r="PCG1" s="475"/>
      <c r="PCH1" s="475"/>
      <c r="PCI1" s="475"/>
      <c r="PCJ1" s="475"/>
      <c r="PCK1" s="475"/>
      <c r="PCL1" s="475"/>
      <c r="PCM1" s="475"/>
      <c r="PCN1" s="475"/>
      <c r="PCO1" s="475"/>
      <c r="PCP1" s="475"/>
      <c r="PCQ1" s="475"/>
      <c r="PCR1" s="475"/>
      <c r="PCS1" s="475"/>
      <c r="PCT1" s="475"/>
      <c r="PCU1" s="475"/>
      <c r="PCV1" s="475"/>
      <c r="PCW1" s="475"/>
      <c r="PCX1" s="475"/>
      <c r="PCY1" s="475"/>
      <c r="PCZ1" s="475"/>
      <c r="PDA1" s="475"/>
      <c r="PDB1" s="475"/>
      <c r="PDC1" s="475"/>
      <c r="PDD1" s="475"/>
      <c r="PDE1" s="475"/>
      <c r="PDF1" s="475"/>
      <c r="PDG1" s="475"/>
      <c r="PDH1" s="475"/>
      <c r="PDI1" s="475"/>
      <c r="PDJ1" s="475"/>
      <c r="PDK1" s="475"/>
      <c r="PDL1" s="475"/>
      <c r="PDM1" s="475"/>
      <c r="PDN1" s="475"/>
      <c r="PDO1" s="475"/>
      <c r="PDP1" s="475"/>
      <c r="PDQ1" s="475"/>
      <c r="PDR1" s="475"/>
      <c r="PDS1" s="475"/>
      <c r="PDT1" s="475"/>
      <c r="PDU1" s="475"/>
      <c r="PDV1" s="475"/>
      <c r="PDW1" s="475"/>
      <c r="PDX1" s="475"/>
      <c r="PDY1" s="475"/>
      <c r="PDZ1" s="475"/>
      <c r="PEA1" s="475"/>
      <c r="PEB1" s="475"/>
      <c r="PEC1" s="475"/>
      <c r="PED1" s="475"/>
      <c r="PEE1" s="475"/>
      <c r="PEF1" s="475"/>
      <c r="PEG1" s="475"/>
      <c r="PEH1" s="475"/>
      <c r="PEI1" s="475"/>
      <c r="PEJ1" s="475"/>
      <c r="PEK1" s="475"/>
      <c r="PEL1" s="475"/>
      <c r="PEM1" s="475"/>
      <c r="PEN1" s="475"/>
      <c r="PEO1" s="475"/>
      <c r="PEP1" s="475"/>
      <c r="PEQ1" s="475"/>
      <c r="PER1" s="475"/>
      <c r="PES1" s="475"/>
      <c r="PET1" s="475"/>
      <c r="PEU1" s="475"/>
      <c r="PEV1" s="475"/>
      <c r="PEW1" s="475"/>
      <c r="PEX1" s="475"/>
      <c r="PEY1" s="475"/>
      <c r="PEZ1" s="475"/>
      <c r="PFA1" s="475"/>
      <c r="PFB1" s="475"/>
      <c r="PFC1" s="475"/>
      <c r="PFD1" s="475"/>
      <c r="PFE1" s="475"/>
      <c r="PFF1" s="475"/>
      <c r="PFG1" s="475"/>
      <c r="PFH1" s="475"/>
      <c r="PFI1" s="475"/>
      <c r="PFJ1" s="475"/>
      <c r="PFK1" s="475"/>
      <c r="PFL1" s="475"/>
      <c r="PFM1" s="475"/>
      <c r="PFN1" s="475"/>
      <c r="PFO1" s="475"/>
      <c r="PFP1" s="475"/>
      <c r="PFQ1" s="475"/>
      <c r="PFR1" s="475"/>
      <c r="PFS1" s="475"/>
      <c r="PFT1" s="475"/>
      <c r="PFU1" s="475"/>
      <c r="PFV1" s="475"/>
      <c r="PFW1" s="475"/>
      <c r="PFX1" s="475"/>
      <c r="PFY1" s="475"/>
      <c r="PFZ1" s="475"/>
      <c r="PGA1" s="475"/>
      <c r="PGB1" s="475"/>
      <c r="PGC1" s="475"/>
      <c r="PGD1" s="475"/>
      <c r="PGE1" s="475"/>
      <c r="PGF1" s="475"/>
      <c r="PGG1" s="475"/>
      <c r="PGH1" s="475"/>
      <c r="PGI1" s="475"/>
      <c r="PGJ1" s="475"/>
      <c r="PGK1" s="475"/>
      <c r="PGL1" s="475"/>
      <c r="PGM1" s="475"/>
      <c r="PGN1" s="475"/>
      <c r="PGO1" s="475"/>
      <c r="PGP1" s="475"/>
      <c r="PGQ1" s="475"/>
      <c r="PGR1" s="475"/>
      <c r="PGS1" s="475"/>
      <c r="PGT1" s="475"/>
      <c r="PGU1" s="475"/>
      <c r="PGV1" s="475"/>
      <c r="PGW1" s="475"/>
      <c r="PGX1" s="475"/>
      <c r="PGY1" s="475"/>
      <c r="PGZ1" s="475"/>
      <c r="PHA1" s="475"/>
      <c r="PHB1" s="475"/>
      <c r="PHC1" s="475"/>
      <c r="PHD1" s="475"/>
      <c r="PHE1" s="475"/>
      <c r="PHF1" s="475"/>
      <c r="PHG1" s="475"/>
      <c r="PHH1" s="475"/>
      <c r="PHI1" s="475"/>
      <c r="PHJ1" s="475"/>
      <c r="PHK1" s="475"/>
      <c r="PHL1" s="475"/>
      <c r="PHM1" s="475"/>
      <c r="PHN1" s="475"/>
      <c r="PHO1" s="475"/>
      <c r="PHP1" s="475"/>
      <c r="PHQ1" s="475"/>
      <c r="PHR1" s="475"/>
      <c r="PHS1" s="475"/>
      <c r="PHT1" s="475"/>
      <c r="PHU1" s="475"/>
      <c r="PHV1" s="475"/>
      <c r="PHW1" s="475"/>
      <c r="PHX1" s="475"/>
      <c r="PHY1" s="475"/>
      <c r="PHZ1" s="475"/>
      <c r="PIA1" s="475"/>
      <c r="PIB1" s="475"/>
      <c r="PIC1" s="475"/>
      <c r="PID1" s="475"/>
      <c r="PIE1" s="475"/>
      <c r="PIF1" s="475"/>
      <c r="PIG1" s="475"/>
      <c r="PIH1" s="475"/>
      <c r="PII1" s="475"/>
      <c r="PIJ1" s="475"/>
      <c r="PIK1" s="475"/>
      <c r="PIL1" s="475"/>
      <c r="PIM1" s="475"/>
      <c r="PIN1" s="475"/>
      <c r="PIO1" s="475"/>
      <c r="PIP1" s="475"/>
      <c r="PIQ1" s="475"/>
      <c r="PIR1" s="475"/>
      <c r="PIS1" s="475"/>
      <c r="PIT1" s="475"/>
      <c r="PIU1" s="475"/>
      <c r="PIV1" s="475"/>
      <c r="PIW1" s="475"/>
      <c r="PIX1" s="475"/>
      <c r="PIY1" s="475"/>
      <c r="PIZ1" s="475"/>
      <c r="PJA1" s="475"/>
      <c r="PJB1" s="475"/>
      <c r="PJC1" s="475"/>
      <c r="PJD1" s="475"/>
      <c r="PJE1" s="475"/>
      <c r="PJF1" s="475"/>
      <c r="PJG1" s="475"/>
      <c r="PJH1" s="475"/>
      <c r="PJI1" s="475"/>
      <c r="PJJ1" s="475"/>
      <c r="PJK1" s="475"/>
      <c r="PJL1" s="475"/>
      <c r="PJM1" s="475"/>
      <c r="PJN1" s="475"/>
      <c r="PJO1" s="475"/>
      <c r="PJP1" s="475"/>
      <c r="PJQ1" s="475"/>
      <c r="PJR1" s="475"/>
      <c r="PJS1" s="475"/>
      <c r="PJT1" s="475"/>
      <c r="PJU1" s="475"/>
      <c r="PJV1" s="475"/>
      <c r="PJW1" s="475"/>
      <c r="PJX1" s="475"/>
      <c r="PJY1" s="475"/>
      <c r="PJZ1" s="475"/>
      <c r="PKA1" s="475"/>
      <c r="PKB1" s="475"/>
      <c r="PKC1" s="475"/>
      <c r="PKD1" s="475"/>
      <c r="PKE1" s="475"/>
      <c r="PKF1" s="475"/>
      <c r="PKG1" s="475"/>
      <c r="PKH1" s="475"/>
      <c r="PKI1" s="475"/>
      <c r="PKJ1" s="475"/>
      <c r="PKK1" s="475"/>
      <c r="PKL1" s="475"/>
      <c r="PKM1" s="475"/>
      <c r="PKN1" s="475"/>
      <c r="PKO1" s="475"/>
      <c r="PKP1" s="475"/>
      <c r="PKQ1" s="475"/>
      <c r="PKR1" s="475"/>
      <c r="PKS1" s="475"/>
      <c r="PKT1" s="475"/>
      <c r="PKU1" s="475"/>
      <c r="PKV1" s="475"/>
      <c r="PKW1" s="475"/>
      <c r="PKX1" s="475"/>
      <c r="PKY1" s="475"/>
      <c r="PKZ1" s="475"/>
      <c r="PLA1" s="475"/>
      <c r="PLB1" s="475"/>
      <c r="PLC1" s="475"/>
      <c r="PLD1" s="475"/>
      <c r="PLE1" s="475"/>
      <c r="PLF1" s="475"/>
      <c r="PLG1" s="475"/>
      <c r="PLH1" s="475"/>
      <c r="PLI1" s="475"/>
      <c r="PLJ1" s="475"/>
      <c r="PLK1" s="475"/>
      <c r="PLL1" s="475"/>
      <c r="PLM1" s="475"/>
      <c r="PLN1" s="475"/>
      <c r="PLO1" s="475"/>
      <c r="PLP1" s="475"/>
      <c r="PLQ1" s="475"/>
      <c r="PLR1" s="475"/>
      <c r="PLS1" s="475"/>
      <c r="PLT1" s="475"/>
      <c r="PLU1" s="475"/>
      <c r="PLV1" s="475"/>
      <c r="PLW1" s="475"/>
      <c r="PLX1" s="475"/>
      <c r="PLY1" s="475"/>
      <c r="PLZ1" s="475"/>
      <c r="PMA1" s="475"/>
      <c r="PMB1" s="475"/>
      <c r="PMC1" s="475"/>
      <c r="PMD1" s="475"/>
      <c r="PME1" s="475"/>
      <c r="PMF1" s="475"/>
      <c r="PMG1" s="475"/>
      <c r="PMH1" s="475"/>
      <c r="PMI1" s="475"/>
      <c r="PMJ1" s="475"/>
      <c r="PMK1" s="475"/>
      <c r="PML1" s="475"/>
      <c r="PMM1" s="475"/>
      <c r="PMN1" s="475"/>
      <c r="PMO1" s="475"/>
      <c r="PMP1" s="475"/>
      <c r="PMQ1" s="475"/>
      <c r="PMR1" s="475"/>
      <c r="PMS1" s="475"/>
      <c r="PMT1" s="475"/>
      <c r="PMU1" s="475"/>
      <c r="PMV1" s="475"/>
      <c r="PMW1" s="475"/>
      <c r="PMX1" s="475"/>
      <c r="PMY1" s="475"/>
      <c r="PMZ1" s="475"/>
      <c r="PNA1" s="475"/>
      <c r="PNB1" s="475"/>
      <c r="PNC1" s="475"/>
      <c r="PND1" s="475"/>
      <c r="PNE1" s="475"/>
      <c r="PNF1" s="475"/>
      <c r="PNG1" s="475"/>
      <c r="PNH1" s="475"/>
      <c r="PNI1" s="475"/>
      <c r="PNJ1" s="475"/>
      <c r="PNK1" s="475"/>
      <c r="PNL1" s="475"/>
      <c r="PNM1" s="475"/>
      <c r="PNN1" s="475"/>
      <c r="PNO1" s="475"/>
      <c r="PNP1" s="475"/>
      <c r="PNQ1" s="475"/>
      <c r="PNR1" s="475"/>
      <c r="PNS1" s="475"/>
      <c r="PNT1" s="475"/>
      <c r="PNU1" s="475"/>
      <c r="PNV1" s="475"/>
      <c r="PNW1" s="475"/>
      <c r="PNX1" s="475"/>
      <c r="PNY1" s="475"/>
      <c r="PNZ1" s="475"/>
      <c r="POA1" s="475"/>
      <c r="POB1" s="475"/>
      <c r="POC1" s="475"/>
      <c r="POD1" s="475"/>
      <c r="POE1" s="475"/>
      <c r="POF1" s="475"/>
      <c r="POG1" s="475"/>
      <c r="POH1" s="475"/>
      <c r="POI1" s="475"/>
      <c r="POJ1" s="475"/>
      <c r="POK1" s="475"/>
      <c r="POL1" s="475"/>
      <c r="POM1" s="475"/>
      <c r="PON1" s="475"/>
      <c r="POO1" s="475"/>
      <c r="POP1" s="475"/>
      <c r="POQ1" s="475"/>
      <c r="POR1" s="475"/>
      <c r="POS1" s="475"/>
      <c r="POT1" s="475"/>
      <c r="POU1" s="475"/>
      <c r="POV1" s="475"/>
      <c r="POW1" s="475"/>
      <c r="POX1" s="475"/>
      <c r="POY1" s="475"/>
      <c r="POZ1" s="475"/>
      <c r="PPA1" s="475"/>
      <c r="PPB1" s="475"/>
      <c r="PPC1" s="475"/>
      <c r="PPD1" s="475"/>
      <c r="PPE1" s="475"/>
      <c r="PPF1" s="475"/>
      <c r="PPG1" s="475"/>
      <c r="PPH1" s="475"/>
      <c r="PPI1" s="475"/>
      <c r="PPJ1" s="475"/>
      <c r="PPK1" s="475"/>
      <c r="PPL1" s="475"/>
      <c r="PPM1" s="475"/>
      <c r="PPN1" s="475"/>
      <c r="PPO1" s="475"/>
      <c r="PPP1" s="475"/>
      <c r="PPQ1" s="475"/>
      <c r="PPR1" s="475"/>
      <c r="PPS1" s="475"/>
      <c r="PPT1" s="475"/>
      <c r="PPU1" s="475"/>
      <c r="PPV1" s="475"/>
      <c r="PPW1" s="475"/>
      <c r="PPX1" s="475"/>
      <c r="PPY1" s="475"/>
      <c r="PPZ1" s="475"/>
      <c r="PQA1" s="475"/>
      <c r="PQB1" s="475"/>
      <c r="PQC1" s="475"/>
      <c r="PQD1" s="475"/>
      <c r="PQE1" s="475"/>
      <c r="PQF1" s="475"/>
      <c r="PQG1" s="475"/>
      <c r="PQH1" s="475"/>
      <c r="PQI1" s="475"/>
      <c r="PQJ1" s="475"/>
      <c r="PQK1" s="475"/>
      <c r="PQL1" s="475"/>
      <c r="PQM1" s="475"/>
      <c r="PQN1" s="475"/>
      <c r="PQO1" s="475"/>
      <c r="PQP1" s="475"/>
      <c r="PQQ1" s="475"/>
      <c r="PQR1" s="475"/>
      <c r="PQS1" s="475"/>
      <c r="PQT1" s="475"/>
      <c r="PQU1" s="475"/>
      <c r="PQV1" s="475"/>
      <c r="PQW1" s="475"/>
      <c r="PQX1" s="475"/>
      <c r="PQY1" s="475"/>
      <c r="PQZ1" s="475"/>
      <c r="PRA1" s="475"/>
      <c r="PRB1" s="475"/>
      <c r="PRC1" s="475"/>
      <c r="PRD1" s="475"/>
      <c r="PRE1" s="475"/>
      <c r="PRF1" s="475"/>
      <c r="PRG1" s="475"/>
      <c r="PRH1" s="475"/>
      <c r="PRI1" s="475"/>
      <c r="PRJ1" s="475"/>
      <c r="PRK1" s="475"/>
      <c r="PRL1" s="475"/>
      <c r="PRM1" s="475"/>
      <c r="PRN1" s="475"/>
      <c r="PRO1" s="475"/>
      <c r="PRP1" s="475"/>
      <c r="PRQ1" s="475"/>
      <c r="PRR1" s="475"/>
      <c r="PRS1" s="475"/>
      <c r="PRT1" s="475"/>
      <c r="PRU1" s="475"/>
      <c r="PRV1" s="475"/>
      <c r="PRW1" s="475"/>
      <c r="PRX1" s="475"/>
      <c r="PRY1" s="475"/>
      <c r="PRZ1" s="475"/>
      <c r="PSA1" s="475"/>
      <c r="PSB1" s="475"/>
      <c r="PSC1" s="475"/>
      <c r="PSD1" s="475"/>
      <c r="PSE1" s="475"/>
      <c r="PSF1" s="475"/>
      <c r="PSG1" s="475"/>
      <c r="PSH1" s="475"/>
      <c r="PSI1" s="475"/>
      <c r="PSJ1" s="475"/>
      <c r="PSK1" s="475"/>
      <c r="PSL1" s="475"/>
      <c r="PSM1" s="475"/>
      <c r="PSN1" s="475"/>
      <c r="PSO1" s="475"/>
      <c r="PSP1" s="475"/>
      <c r="PSQ1" s="475"/>
      <c r="PSR1" s="475"/>
      <c r="PSS1" s="475"/>
      <c r="PST1" s="475"/>
      <c r="PSU1" s="475"/>
      <c r="PSV1" s="475"/>
      <c r="PSW1" s="475"/>
      <c r="PSX1" s="475"/>
      <c r="PSY1" s="475"/>
      <c r="PSZ1" s="475"/>
      <c r="PTA1" s="475"/>
      <c r="PTB1" s="475"/>
      <c r="PTC1" s="475"/>
      <c r="PTD1" s="475"/>
      <c r="PTE1" s="475"/>
      <c r="PTF1" s="475"/>
      <c r="PTG1" s="475"/>
      <c r="PTH1" s="475"/>
      <c r="PTI1" s="475"/>
      <c r="PTJ1" s="475"/>
      <c r="PTK1" s="475"/>
      <c r="PTL1" s="475"/>
      <c r="PTM1" s="475"/>
      <c r="PTN1" s="475"/>
      <c r="PTO1" s="475"/>
      <c r="PTP1" s="475"/>
      <c r="PTQ1" s="475"/>
      <c r="PTR1" s="475"/>
      <c r="PTS1" s="475"/>
      <c r="PTT1" s="475"/>
      <c r="PTU1" s="475"/>
      <c r="PTV1" s="475"/>
      <c r="PTW1" s="475"/>
      <c r="PTX1" s="475"/>
      <c r="PTY1" s="475"/>
      <c r="PTZ1" s="475"/>
      <c r="PUA1" s="475"/>
      <c r="PUB1" s="475"/>
      <c r="PUC1" s="475"/>
      <c r="PUD1" s="475"/>
      <c r="PUE1" s="475"/>
      <c r="PUF1" s="475"/>
      <c r="PUG1" s="475"/>
      <c r="PUH1" s="475"/>
      <c r="PUI1" s="475"/>
      <c r="PUJ1" s="475"/>
      <c r="PUK1" s="475"/>
      <c r="PUL1" s="475"/>
      <c r="PUM1" s="475"/>
      <c r="PUN1" s="475"/>
      <c r="PUO1" s="475"/>
      <c r="PUP1" s="475"/>
      <c r="PUQ1" s="475"/>
      <c r="PUR1" s="475"/>
      <c r="PUS1" s="475"/>
      <c r="PUT1" s="475"/>
      <c r="PUU1" s="475"/>
      <c r="PUV1" s="475"/>
      <c r="PUW1" s="475"/>
      <c r="PUX1" s="475"/>
      <c r="PUY1" s="475"/>
      <c r="PUZ1" s="475"/>
      <c r="PVA1" s="475"/>
      <c r="PVB1" s="475"/>
      <c r="PVC1" s="475"/>
      <c r="PVD1" s="475"/>
      <c r="PVE1" s="475"/>
      <c r="PVF1" s="475"/>
      <c r="PVG1" s="475"/>
      <c r="PVH1" s="475"/>
      <c r="PVI1" s="475"/>
      <c r="PVJ1" s="475"/>
      <c r="PVK1" s="475"/>
      <c r="PVL1" s="475"/>
      <c r="PVM1" s="475"/>
      <c r="PVN1" s="475"/>
      <c r="PVO1" s="475"/>
      <c r="PVP1" s="475"/>
      <c r="PVQ1" s="475"/>
      <c r="PVR1" s="475"/>
      <c r="PVS1" s="475"/>
      <c r="PVT1" s="475"/>
      <c r="PVU1" s="475"/>
      <c r="PVV1" s="475"/>
      <c r="PVW1" s="475"/>
      <c r="PVX1" s="475"/>
      <c r="PVY1" s="475"/>
      <c r="PVZ1" s="475"/>
      <c r="PWA1" s="475"/>
      <c r="PWB1" s="475"/>
      <c r="PWC1" s="475"/>
      <c r="PWD1" s="475"/>
      <c r="PWE1" s="475"/>
      <c r="PWF1" s="475"/>
      <c r="PWG1" s="475"/>
      <c r="PWH1" s="475"/>
      <c r="PWI1" s="475"/>
      <c r="PWJ1" s="475"/>
      <c r="PWK1" s="475"/>
      <c r="PWL1" s="475"/>
      <c r="PWM1" s="475"/>
      <c r="PWN1" s="475"/>
      <c r="PWO1" s="475"/>
      <c r="PWP1" s="475"/>
      <c r="PWQ1" s="475"/>
      <c r="PWR1" s="475"/>
      <c r="PWS1" s="475"/>
      <c r="PWT1" s="475"/>
      <c r="PWU1" s="475"/>
      <c r="PWV1" s="475"/>
      <c r="PWW1" s="475"/>
      <c r="PWX1" s="475"/>
      <c r="PWY1" s="475"/>
      <c r="PWZ1" s="475"/>
      <c r="PXA1" s="475"/>
      <c r="PXB1" s="475"/>
      <c r="PXC1" s="475"/>
      <c r="PXD1" s="475"/>
      <c r="PXE1" s="475"/>
      <c r="PXF1" s="475"/>
      <c r="PXG1" s="475"/>
      <c r="PXH1" s="475"/>
      <c r="PXI1" s="475"/>
      <c r="PXJ1" s="475"/>
      <c r="PXK1" s="475"/>
      <c r="PXL1" s="475"/>
      <c r="PXM1" s="475"/>
      <c r="PXN1" s="475"/>
      <c r="PXO1" s="475"/>
      <c r="PXP1" s="475"/>
      <c r="PXQ1" s="475"/>
      <c r="PXR1" s="475"/>
      <c r="PXS1" s="475"/>
      <c r="PXT1" s="475"/>
      <c r="PXU1" s="475"/>
      <c r="PXV1" s="475"/>
      <c r="PXW1" s="475"/>
      <c r="PXX1" s="475"/>
      <c r="PXY1" s="475"/>
      <c r="PXZ1" s="475"/>
      <c r="PYA1" s="475"/>
      <c r="PYB1" s="475"/>
      <c r="PYC1" s="475"/>
      <c r="PYD1" s="475"/>
      <c r="PYE1" s="475"/>
      <c r="PYF1" s="475"/>
      <c r="PYG1" s="475"/>
      <c r="PYH1" s="475"/>
      <c r="PYI1" s="475"/>
      <c r="PYJ1" s="475"/>
      <c r="PYK1" s="475"/>
      <c r="PYL1" s="475"/>
      <c r="PYM1" s="475"/>
      <c r="PYN1" s="475"/>
      <c r="PYO1" s="475"/>
      <c r="PYP1" s="475"/>
      <c r="PYQ1" s="475"/>
      <c r="PYR1" s="475"/>
      <c r="PYS1" s="475"/>
      <c r="PYT1" s="475"/>
      <c r="PYU1" s="475"/>
      <c r="PYV1" s="475"/>
      <c r="PYW1" s="475"/>
      <c r="PYX1" s="475"/>
      <c r="PYY1" s="475"/>
      <c r="PYZ1" s="475"/>
      <c r="PZA1" s="475"/>
      <c r="PZB1" s="475"/>
      <c r="PZC1" s="475"/>
      <c r="PZD1" s="475"/>
      <c r="PZE1" s="475"/>
      <c r="PZF1" s="475"/>
      <c r="PZG1" s="475"/>
      <c r="PZH1" s="475"/>
      <c r="PZI1" s="475"/>
      <c r="PZJ1" s="475"/>
      <c r="PZK1" s="475"/>
      <c r="PZL1" s="475"/>
      <c r="PZM1" s="475"/>
      <c r="PZN1" s="475"/>
      <c r="PZO1" s="475"/>
      <c r="PZP1" s="475"/>
      <c r="PZQ1" s="475"/>
      <c r="PZR1" s="475"/>
      <c r="PZS1" s="475"/>
      <c r="PZT1" s="475"/>
      <c r="PZU1" s="475"/>
      <c r="PZV1" s="475"/>
      <c r="PZW1" s="475"/>
      <c r="PZX1" s="475"/>
      <c r="PZY1" s="475"/>
      <c r="PZZ1" s="475"/>
      <c r="QAA1" s="475"/>
      <c r="QAB1" s="475"/>
      <c r="QAC1" s="475"/>
      <c r="QAD1" s="475"/>
      <c r="QAE1" s="475"/>
      <c r="QAF1" s="475"/>
      <c r="QAG1" s="475"/>
      <c r="QAH1" s="475"/>
      <c r="QAI1" s="475"/>
      <c r="QAJ1" s="475"/>
      <c r="QAK1" s="475"/>
      <c r="QAL1" s="475"/>
      <c r="QAM1" s="475"/>
      <c r="QAN1" s="475"/>
      <c r="QAO1" s="475"/>
      <c r="QAP1" s="475"/>
      <c r="QAQ1" s="475"/>
      <c r="QAR1" s="475"/>
      <c r="QAS1" s="475"/>
      <c r="QAT1" s="475"/>
      <c r="QAU1" s="475"/>
      <c r="QAV1" s="475"/>
      <c r="QAW1" s="475"/>
      <c r="QAX1" s="475"/>
      <c r="QAY1" s="475"/>
      <c r="QAZ1" s="475"/>
      <c r="QBA1" s="475"/>
      <c r="QBB1" s="475"/>
      <c r="QBC1" s="475"/>
      <c r="QBD1" s="475"/>
      <c r="QBE1" s="475"/>
      <c r="QBF1" s="475"/>
      <c r="QBG1" s="475"/>
      <c r="QBH1" s="475"/>
      <c r="QBI1" s="475"/>
      <c r="QBJ1" s="475"/>
      <c r="QBK1" s="475"/>
      <c r="QBL1" s="475"/>
      <c r="QBM1" s="475"/>
      <c r="QBN1" s="475"/>
      <c r="QBO1" s="475"/>
      <c r="QBP1" s="475"/>
      <c r="QBQ1" s="475"/>
      <c r="QBR1" s="475"/>
      <c r="QBS1" s="475"/>
      <c r="QBT1" s="475"/>
      <c r="QBU1" s="475"/>
      <c r="QBV1" s="475"/>
      <c r="QBW1" s="475"/>
      <c r="QBX1" s="475"/>
      <c r="QBY1" s="475"/>
      <c r="QBZ1" s="475"/>
      <c r="QCA1" s="475"/>
      <c r="QCB1" s="475"/>
      <c r="QCC1" s="475"/>
      <c r="QCD1" s="475"/>
      <c r="QCE1" s="475"/>
      <c r="QCF1" s="475"/>
      <c r="QCG1" s="475"/>
      <c r="QCH1" s="475"/>
      <c r="QCI1" s="475"/>
      <c r="QCJ1" s="475"/>
      <c r="QCK1" s="475"/>
      <c r="QCL1" s="475"/>
      <c r="QCM1" s="475"/>
      <c r="QCN1" s="475"/>
      <c r="QCO1" s="475"/>
      <c r="QCP1" s="475"/>
      <c r="QCQ1" s="475"/>
      <c r="QCR1" s="475"/>
      <c r="QCS1" s="475"/>
      <c r="QCT1" s="475"/>
      <c r="QCU1" s="475"/>
      <c r="QCV1" s="475"/>
      <c r="QCW1" s="475"/>
      <c r="QCX1" s="475"/>
      <c r="QCY1" s="475"/>
      <c r="QCZ1" s="475"/>
      <c r="QDA1" s="475"/>
      <c r="QDB1" s="475"/>
      <c r="QDC1" s="475"/>
      <c r="QDD1" s="475"/>
      <c r="QDE1" s="475"/>
      <c r="QDF1" s="475"/>
      <c r="QDG1" s="475"/>
      <c r="QDH1" s="475"/>
      <c r="QDI1" s="475"/>
      <c r="QDJ1" s="475"/>
      <c r="QDK1" s="475"/>
      <c r="QDL1" s="475"/>
      <c r="QDM1" s="475"/>
      <c r="QDN1" s="475"/>
      <c r="QDO1" s="475"/>
      <c r="QDP1" s="475"/>
      <c r="QDQ1" s="475"/>
      <c r="QDR1" s="475"/>
      <c r="QDS1" s="475"/>
      <c r="QDT1" s="475"/>
      <c r="QDU1" s="475"/>
      <c r="QDV1" s="475"/>
      <c r="QDW1" s="475"/>
      <c r="QDX1" s="475"/>
      <c r="QDY1" s="475"/>
      <c r="QDZ1" s="475"/>
      <c r="QEA1" s="475"/>
      <c r="QEB1" s="475"/>
      <c r="QEC1" s="475"/>
      <c r="QED1" s="475"/>
      <c r="QEE1" s="475"/>
      <c r="QEF1" s="475"/>
      <c r="QEG1" s="475"/>
      <c r="QEH1" s="475"/>
      <c r="QEI1" s="475"/>
      <c r="QEJ1" s="475"/>
      <c r="QEK1" s="475"/>
      <c r="QEL1" s="475"/>
      <c r="QEM1" s="475"/>
      <c r="QEN1" s="475"/>
      <c r="QEO1" s="475"/>
      <c r="QEP1" s="475"/>
      <c r="QEQ1" s="475"/>
      <c r="QER1" s="475"/>
      <c r="QES1" s="475"/>
      <c r="QET1" s="475"/>
      <c r="QEU1" s="475"/>
      <c r="QEV1" s="475"/>
      <c r="QEW1" s="475"/>
      <c r="QEX1" s="475"/>
      <c r="QEY1" s="475"/>
      <c r="QEZ1" s="475"/>
      <c r="QFA1" s="475"/>
      <c r="QFB1" s="475"/>
      <c r="QFC1" s="475"/>
      <c r="QFD1" s="475"/>
      <c r="QFE1" s="475"/>
      <c r="QFF1" s="475"/>
      <c r="QFG1" s="475"/>
      <c r="QFH1" s="475"/>
      <c r="QFI1" s="475"/>
      <c r="QFJ1" s="475"/>
      <c r="QFK1" s="475"/>
      <c r="QFL1" s="475"/>
      <c r="QFM1" s="475"/>
      <c r="QFN1" s="475"/>
      <c r="QFO1" s="475"/>
      <c r="QFP1" s="475"/>
      <c r="QFQ1" s="475"/>
      <c r="QFR1" s="475"/>
      <c r="QFS1" s="475"/>
      <c r="QFT1" s="475"/>
      <c r="QFU1" s="475"/>
      <c r="QFV1" s="475"/>
      <c r="QFW1" s="475"/>
      <c r="QFX1" s="475"/>
      <c r="QFY1" s="475"/>
      <c r="QFZ1" s="475"/>
      <c r="QGA1" s="475"/>
      <c r="QGB1" s="475"/>
      <c r="QGC1" s="475"/>
      <c r="QGD1" s="475"/>
      <c r="QGE1" s="475"/>
      <c r="QGF1" s="475"/>
      <c r="QGG1" s="475"/>
      <c r="QGH1" s="475"/>
      <c r="QGI1" s="475"/>
      <c r="QGJ1" s="475"/>
      <c r="QGK1" s="475"/>
      <c r="QGL1" s="475"/>
      <c r="QGM1" s="475"/>
      <c r="QGN1" s="475"/>
      <c r="QGO1" s="475"/>
      <c r="QGP1" s="475"/>
      <c r="QGQ1" s="475"/>
      <c r="QGR1" s="475"/>
      <c r="QGS1" s="475"/>
      <c r="QGT1" s="475"/>
      <c r="QGU1" s="475"/>
      <c r="QGV1" s="475"/>
      <c r="QGW1" s="475"/>
      <c r="QGX1" s="475"/>
      <c r="QGY1" s="475"/>
      <c r="QGZ1" s="475"/>
      <c r="QHA1" s="475"/>
      <c r="QHB1" s="475"/>
      <c r="QHC1" s="475"/>
      <c r="QHD1" s="475"/>
      <c r="QHE1" s="475"/>
      <c r="QHF1" s="475"/>
      <c r="QHG1" s="475"/>
      <c r="QHH1" s="475"/>
      <c r="QHI1" s="475"/>
      <c r="QHJ1" s="475"/>
      <c r="QHK1" s="475"/>
      <c r="QHL1" s="475"/>
      <c r="QHM1" s="475"/>
      <c r="QHN1" s="475"/>
      <c r="QHO1" s="475"/>
      <c r="QHP1" s="475"/>
      <c r="QHQ1" s="475"/>
      <c r="QHR1" s="475"/>
      <c r="QHS1" s="475"/>
      <c r="QHT1" s="475"/>
      <c r="QHU1" s="475"/>
      <c r="QHV1" s="475"/>
      <c r="QHW1" s="475"/>
      <c r="QHX1" s="475"/>
      <c r="QHY1" s="475"/>
      <c r="QHZ1" s="475"/>
      <c r="QIA1" s="475"/>
      <c r="QIB1" s="475"/>
      <c r="QIC1" s="475"/>
      <c r="QID1" s="475"/>
      <c r="QIE1" s="475"/>
      <c r="QIF1" s="475"/>
      <c r="QIG1" s="475"/>
      <c r="QIH1" s="475"/>
      <c r="QII1" s="475"/>
      <c r="QIJ1" s="475"/>
      <c r="QIK1" s="475"/>
      <c r="QIL1" s="475"/>
      <c r="QIM1" s="475"/>
      <c r="QIN1" s="475"/>
      <c r="QIO1" s="475"/>
      <c r="QIP1" s="475"/>
      <c r="QIQ1" s="475"/>
      <c r="QIR1" s="475"/>
      <c r="QIS1" s="475"/>
      <c r="QIT1" s="475"/>
      <c r="QIU1" s="475"/>
      <c r="QIV1" s="475"/>
      <c r="QIW1" s="475"/>
      <c r="QIX1" s="475"/>
      <c r="QIY1" s="475"/>
      <c r="QIZ1" s="475"/>
      <c r="QJA1" s="475"/>
      <c r="QJB1" s="475"/>
      <c r="QJC1" s="475"/>
      <c r="QJD1" s="475"/>
      <c r="QJE1" s="475"/>
      <c r="QJF1" s="475"/>
      <c r="QJG1" s="475"/>
      <c r="QJH1" s="475"/>
      <c r="QJI1" s="475"/>
      <c r="QJJ1" s="475"/>
      <c r="QJK1" s="475"/>
      <c r="QJL1" s="475"/>
      <c r="QJM1" s="475"/>
      <c r="QJN1" s="475"/>
      <c r="QJO1" s="475"/>
      <c r="QJP1" s="475"/>
      <c r="QJQ1" s="475"/>
      <c r="QJR1" s="475"/>
      <c r="QJS1" s="475"/>
      <c r="QJT1" s="475"/>
      <c r="QJU1" s="475"/>
      <c r="QJV1" s="475"/>
      <c r="QJW1" s="475"/>
      <c r="QJX1" s="475"/>
      <c r="QJY1" s="475"/>
      <c r="QJZ1" s="475"/>
      <c r="QKA1" s="475"/>
      <c r="QKB1" s="475"/>
      <c r="QKC1" s="475"/>
      <c r="QKD1" s="475"/>
      <c r="QKE1" s="475"/>
      <c r="QKF1" s="475"/>
      <c r="QKG1" s="475"/>
      <c r="QKH1" s="475"/>
      <c r="QKI1" s="475"/>
      <c r="QKJ1" s="475"/>
      <c r="QKK1" s="475"/>
      <c r="QKL1" s="475"/>
      <c r="QKM1" s="475"/>
      <c r="QKN1" s="475"/>
      <c r="QKO1" s="475"/>
      <c r="QKP1" s="475"/>
      <c r="QKQ1" s="475"/>
      <c r="QKR1" s="475"/>
      <c r="QKS1" s="475"/>
      <c r="QKT1" s="475"/>
      <c r="QKU1" s="475"/>
      <c r="QKV1" s="475"/>
      <c r="QKW1" s="475"/>
      <c r="QKX1" s="475"/>
      <c r="QKY1" s="475"/>
      <c r="QKZ1" s="475"/>
      <c r="QLA1" s="475"/>
      <c r="QLB1" s="475"/>
      <c r="QLC1" s="475"/>
      <c r="QLD1" s="475"/>
      <c r="QLE1" s="475"/>
      <c r="QLF1" s="475"/>
      <c r="QLG1" s="475"/>
      <c r="QLH1" s="475"/>
      <c r="QLI1" s="475"/>
      <c r="QLJ1" s="475"/>
      <c r="QLK1" s="475"/>
      <c r="QLL1" s="475"/>
      <c r="QLM1" s="475"/>
      <c r="QLN1" s="475"/>
      <c r="QLO1" s="475"/>
      <c r="QLP1" s="475"/>
      <c r="QLQ1" s="475"/>
      <c r="QLR1" s="475"/>
      <c r="QLS1" s="475"/>
      <c r="QLT1" s="475"/>
      <c r="QLU1" s="475"/>
      <c r="QLV1" s="475"/>
      <c r="QLW1" s="475"/>
      <c r="QLX1" s="475"/>
      <c r="QLY1" s="475"/>
      <c r="QLZ1" s="475"/>
      <c r="QMA1" s="475"/>
      <c r="QMB1" s="475"/>
      <c r="QMC1" s="475"/>
      <c r="QMD1" s="475"/>
      <c r="QME1" s="475"/>
      <c r="QMF1" s="475"/>
      <c r="QMG1" s="475"/>
      <c r="QMH1" s="475"/>
      <c r="QMI1" s="475"/>
      <c r="QMJ1" s="475"/>
      <c r="QMK1" s="475"/>
      <c r="QML1" s="475"/>
      <c r="QMM1" s="475"/>
      <c r="QMN1" s="475"/>
      <c r="QMO1" s="475"/>
      <c r="QMP1" s="475"/>
      <c r="QMQ1" s="475"/>
      <c r="QMR1" s="475"/>
      <c r="QMS1" s="475"/>
      <c r="QMT1" s="475"/>
      <c r="QMU1" s="475"/>
      <c r="QMV1" s="475"/>
      <c r="QMW1" s="475"/>
      <c r="QMX1" s="475"/>
      <c r="QMY1" s="475"/>
      <c r="QMZ1" s="475"/>
      <c r="QNA1" s="475"/>
      <c r="QNB1" s="475"/>
      <c r="QNC1" s="475"/>
      <c r="QND1" s="475"/>
      <c r="QNE1" s="475"/>
      <c r="QNF1" s="475"/>
      <c r="QNG1" s="475"/>
      <c r="QNH1" s="475"/>
      <c r="QNI1" s="475"/>
      <c r="QNJ1" s="475"/>
      <c r="QNK1" s="475"/>
      <c r="QNL1" s="475"/>
      <c r="QNM1" s="475"/>
      <c r="QNN1" s="475"/>
      <c r="QNO1" s="475"/>
      <c r="QNP1" s="475"/>
      <c r="QNQ1" s="475"/>
      <c r="QNR1" s="475"/>
      <c r="QNS1" s="475"/>
      <c r="QNT1" s="475"/>
      <c r="QNU1" s="475"/>
      <c r="QNV1" s="475"/>
      <c r="QNW1" s="475"/>
      <c r="QNX1" s="475"/>
      <c r="QNY1" s="475"/>
      <c r="QNZ1" s="475"/>
      <c r="QOA1" s="475"/>
      <c r="QOB1" s="475"/>
      <c r="QOC1" s="475"/>
      <c r="QOD1" s="475"/>
      <c r="QOE1" s="475"/>
      <c r="QOF1" s="475"/>
      <c r="QOG1" s="475"/>
      <c r="QOH1" s="475"/>
      <c r="QOI1" s="475"/>
      <c r="QOJ1" s="475"/>
      <c r="QOK1" s="475"/>
      <c r="QOL1" s="475"/>
      <c r="QOM1" s="475"/>
      <c r="QON1" s="475"/>
      <c r="QOO1" s="475"/>
      <c r="QOP1" s="475"/>
      <c r="QOQ1" s="475"/>
      <c r="QOR1" s="475"/>
      <c r="QOS1" s="475"/>
      <c r="QOT1" s="475"/>
      <c r="QOU1" s="475"/>
      <c r="QOV1" s="475"/>
      <c r="QOW1" s="475"/>
      <c r="QOX1" s="475"/>
      <c r="QOY1" s="475"/>
      <c r="QOZ1" s="475"/>
      <c r="QPA1" s="475"/>
      <c r="QPB1" s="475"/>
      <c r="QPC1" s="475"/>
      <c r="QPD1" s="475"/>
      <c r="QPE1" s="475"/>
      <c r="QPF1" s="475"/>
      <c r="QPG1" s="475"/>
      <c r="QPH1" s="475"/>
      <c r="QPI1" s="475"/>
      <c r="QPJ1" s="475"/>
      <c r="QPK1" s="475"/>
      <c r="QPL1" s="475"/>
      <c r="QPM1" s="475"/>
      <c r="QPN1" s="475"/>
      <c r="QPO1" s="475"/>
      <c r="QPP1" s="475"/>
      <c r="QPQ1" s="475"/>
      <c r="QPR1" s="475"/>
      <c r="QPS1" s="475"/>
      <c r="QPT1" s="475"/>
      <c r="QPU1" s="475"/>
      <c r="QPV1" s="475"/>
      <c r="QPW1" s="475"/>
      <c r="QPX1" s="475"/>
      <c r="QPY1" s="475"/>
      <c r="QPZ1" s="475"/>
      <c r="QQA1" s="475"/>
      <c r="QQB1" s="475"/>
      <c r="QQC1" s="475"/>
      <c r="QQD1" s="475"/>
      <c r="QQE1" s="475"/>
      <c r="QQF1" s="475"/>
      <c r="QQG1" s="475"/>
      <c r="QQH1" s="475"/>
      <c r="QQI1" s="475"/>
      <c r="QQJ1" s="475"/>
      <c r="QQK1" s="475"/>
      <c r="QQL1" s="475"/>
      <c r="QQM1" s="475"/>
      <c r="QQN1" s="475"/>
      <c r="QQO1" s="475"/>
      <c r="QQP1" s="475"/>
      <c r="QQQ1" s="475"/>
      <c r="QQR1" s="475"/>
      <c r="QQS1" s="475"/>
      <c r="QQT1" s="475"/>
      <c r="QQU1" s="475"/>
      <c r="QQV1" s="475"/>
      <c r="QQW1" s="475"/>
      <c r="QQX1" s="475"/>
      <c r="QQY1" s="475"/>
      <c r="QQZ1" s="475"/>
      <c r="QRA1" s="475"/>
      <c r="QRB1" s="475"/>
      <c r="QRC1" s="475"/>
      <c r="QRD1" s="475"/>
      <c r="QRE1" s="475"/>
      <c r="QRF1" s="475"/>
      <c r="QRG1" s="475"/>
      <c r="QRH1" s="475"/>
      <c r="QRI1" s="475"/>
      <c r="QRJ1" s="475"/>
      <c r="QRK1" s="475"/>
      <c r="QRL1" s="475"/>
      <c r="QRM1" s="475"/>
      <c r="QRN1" s="475"/>
      <c r="QRO1" s="475"/>
      <c r="QRP1" s="475"/>
      <c r="QRQ1" s="475"/>
      <c r="QRR1" s="475"/>
      <c r="QRS1" s="475"/>
      <c r="QRT1" s="475"/>
      <c r="QRU1" s="475"/>
      <c r="QRV1" s="475"/>
      <c r="QRW1" s="475"/>
      <c r="QRX1" s="475"/>
      <c r="QRY1" s="475"/>
      <c r="QRZ1" s="475"/>
      <c r="QSA1" s="475"/>
      <c r="QSB1" s="475"/>
      <c r="QSC1" s="475"/>
      <c r="QSD1" s="475"/>
      <c r="QSE1" s="475"/>
      <c r="QSF1" s="475"/>
      <c r="QSG1" s="475"/>
      <c r="QSH1" s="475"/>
      <c r="QSI1" s="475"/>
      <c r="QSJ1" s="475"/>
      <c r="QSK1" s="475"/>
      <c r="QSL1" s="475"/>
      <c r="QSM1" s="475"/>
      <c r="QSN1" s="475"/>
      <c r="QSO1" s="475"/>
      <c r="QSP1" s="475"/>
      <c r="QSQ1" s="475"/>
      <c r="QSR1" s="475"/>
      <c r="QSS1" s="475"/>
      <c r="QST1" s="475"/>
      <c r="QSU1" s="475"/>
      <c r="QSV1" s="475"/>
      <c r="QSW1" s="475"/>
      <c r="QSX1" s="475"/>
      <c r="QSY1" s="475"/>
      <c r="QSZ1" s="475"/>
      <c r="QTA1" s="475"/>
      <c r="QTB1" s="475"/>
      <c r="QTC1" s="475"/>
      <c r="QTD1" s="475"/>
      <c r="QTE1" s="475"/>
      <c r="QTF1" s="475"/>
      <c r="QTG1" s="475"/>
      <c r="QTH1" s="475"/>
      <c r="QTI1" s="475"/>
      <c r="QTJ1" s="475"/>
      <c r="QTK1" s="475"/>
      <c r="QTL1" s="475"/>
      <c r="QTM1" s="475"/>
      <c r="QTN1" s="475"/>
      <c r="QTO1" s="475"/>
      <c r="QTP1" s="475"/>
      <c r="QTQ1" s="475"/>
      <c r="QTR1" s="475"/>
      <c r="QTS1" s="475"/>
      <c r="QTT1" s="475"/>
      <c r="QTU1" s="475"/>
      <c r="QTV1" s="475"/>
      <c r="QTW1" s="475"/>
      <c r="QTX1" s="475"/>
      <c r="QTY1" s="475"/>
      <c r="QTZ1" s="475"/>
      <c r="QUA1" s="475"/>
      <c r="QUB1" s="475"/>
      <c r="QUC1" s="475"/>
      <c r="QUD1" s="475"/>
      <c r="QUE1" s="475"/>
      <c r="QUF1" s="475"/>
      <c r="QUG1" s="475"/>
      <c r="QUH1" s="475"/>
      <c r="QUI1" s="475"/>
      <c r="QUJ1" s="475"/>
      <c r="QUK1" s="475"/>
      <c r="QUL1" s="475"/>
      <c r="QUM1" s="475"/>
      <c r="QUN1" s="475"/>
      <c r="QUO1" s="475"/>
      <c r="QUP1" s="475"/>
      <c r="QUQ1" s="475"/>
      <c r="QUR1" s="475"/>
      <c r="QUS1" s="475"/>
      <c r="QUT1" s="475"/>
      <c r="QUU1" s="475"/>
      <c r="QUV1" s="475"/>
      <c r="QUW1" s="475"/>
      <c r="QUX1" s="475"/>
      <c r="QUY1" s="475"/>
      <c r="QUZ1" s="475"/>
      <c r="QVA1" s="475"/>
      <c r="QVB1" s="475"/>
      <c r="QVC1" s="475"/>
      <c r="QVD1" s="475"/>
      <c r="QVE1" s="475"/>
      <c r="QVF1" s="475"/>
      <c r="QVG1" s="475"/>
      <c r="QVH1" s="475"/>
      <c r="QVI1" s="475"/>
      <c r="QVJ1" s="475"/>
      <c r="QVK1" s="475"/>
      <c r="QVL1" s="475"/>
      <c r="QVM1" s="475"/>
      <c r="QVN1" s="475"/>
      <c r="QVO1" s="475"/>
      <c r="QVP1" s="475"/>
      <c r="QVQ1" s="475"/>
      <c r="QVR1" s="475"/>
      <c r="QVS1" s="475"/>
      <c r="QVT1" s="475"/>
      <c r="QVU1" s="475"/>
      <c r="QVV1" s="475"/>
      <c r="QVW1" s="475"/>
      <c r="QVX1" s="475"/>
      <c r="QVY1" s="475"/>
      <c r="QVZ1" s="475"/>
      <c r="QWA1" s="475"/>
      <c r="QWB1" s="475"/>
      <c r="QWC1" s="475"/>
      <c r="QWD1" s="475"/>
      <c r="QWE1" s="475"/>
      <c r="QWF1" s="475"/>
      <c r="QWG1" s="475"/>
      <c r="QWH1" s="475"/>
      <c r="QWI1" s="475"/>
      <c r="QWJ1" s="475"/>
      <c r="QWK1" s="475"/>
      <c r="QWL1" s="475"/>
      <c r="QWM1" s="475"/>
      <c r="QWN1" s="475"/>
      <c r="QWO1" s="475"/>
      <c r="QWP1" s="475"/>
      <c r="QWQ1" s="475"/>
      <c r="QWR1" s="475"/>
      <c r="QWS1" s="475"/>
      <c r="QWT1" s="475"/>
      <c r="QWU1" s="475"/>
      <c r="QWV1" s="475"/>
      <c r="QWW1" s="475"/>
      <c r="QWX1" s="475"/>
      <c r="QWY1" s="475"/>
      <c r="QWZ1" s="475"/>
      <c r="QXA1" s="475"/>
      <c r="QXB1" s="475"/>
      <c r="QXC1" s="475"/>
      <c r="QXD1" s="475"/>
      <c r="QXE1" s="475"/>
      <c r="QXF1" s="475"/>
      <c r="QXG1" s="475"/>
      <c r="QXH1" s="475"/>
      <c r="QXI1" s="475"/>
      <c r="QXJ1" s="475"/>
      <c r="QXK1" s="475"/>
      <c r="QXL1" s="475"/>
      <c r="QXM1" s="475"/>
      <c r="QXN1" s="475"/>
      <c r="QXO1" s="475"/>
      <c r="QXP1" s="475"/>
      <c r="QXQ1" s="475"/>
      <c r="QXR1" s="475"/>
      <c r="QXS1" s="475"/>
      <c r="QXT1" s="475"/>
      <c r="QXU1" s="475"/>
      <c r="QXV1" s="475"/>
      <c r="QXW1" s="475"/>
      <c r="QXX1" s="475"/>
      <c r="QXY1" s="475"/>
      <c r="QXZ1" s="475"/>
      <c r="QYA1" s="475"/>
      <c r="QYB1" s="475"/>
      <c r="QYC1" s="475"/>
      <c r="QYD1" s="475"/>
      <c r="QYE1" s="475"/>
      <c r="QYF1" s="475"/>
      <c r="QYG1" s="475"/>
      <c r="QYH1" s="475"/>
      <c r="QYI1" s="475"/>
      <c r="QYJ1" s="475"/>
      <c r="QYK1" s="475"/>
      <c r="QYL1" s="475"/>
      <c r="QYM1" s="475"/>
      <c r="QYN1" s="475"/>
      <c r="QYO1" s="475"/>
      <c r="QYP1" s="475"/>
      <c r="QYQ1" s="475"/>
      <c r="QYR1" s="475"/>
      <c r="QYS1" s="475"/>
      <c r="QYT1" s="475"/>
      <c r="QYU1" s="475"/>
      <c r="QYV1" s="475"/>
      <c r="QYW1" s="475"/>
      <c r="QYX1" s="475"/>
      <c r="QYY1" s="475"/>
      <c r="QYZ1" s="475"/>
      <c r="QZA1" s="475"/>
      <c r="QZB1" s="475"/>
      <c r="QZC1" s="475"/>
      <c r="QZD1" s="475"/>
      <c r="QZE1" s="475"/>
      <c r="QZF1" s="475"/>
      <c r="QZG1" s="475"/>
      <c r="QZH1" s="475"/>
      <c r="QZI1" s="475"/>
      <c r="QZJ1" s="475"/>
      <c r="QZK1" s="475"/>
      <c r="QZL1" s="475"/>
      <c r="QZM1" s="475"/>
      <c r="QZN1" s="475"/>
      <c r="QZO1" s="475"/>
      <c r="QZP1" s="475"/>
      <c r="QZQ1" s="475"/>
      <c r="QZR1" s="475"/>
      <c r="QZS1" s="475"/>
      <c r="QZT1" s="475"/>
      <c r="QZU1" s="475"/>
      <c r="QZV1" s="475"/>
      <c r="QZW1" s="475"/>
      <c r="QZX1" s="475"/>
      <c r="QZY1" s="475"/>
      <c r="QZZ1" s="475"/>
      <c r="RAA1" s="475"/>
      <c r="RAB1" s="475"/>
      <c r="RAC1" s="475"/>
      <c r="RAD1" s="475"/>
      <c r="RAE1" s="475"/>
      <c r="RAF1" s="475"/>
      <c r="RAG1" s="475"/>
      <c r="RAH1" s="475"/>
      <c r="RAI1" s="475"/>
      <c r="RAJ1" s="475"/>
      <c r="RAK1" s="475"/>
      <c r="RAL1" s="475"/>
      <c r="RAM1" s="475"/>
      <c r="RAN1" s="475"/>
      <c r="RAO1" s="475"/>
      <c r="RAP1" s="475"/>
      <c r="RAQ1" s="475"/>
      <c r="RAR1" s="475"/>
      <c r="RAS1" s="475"/>
      <c r="RAT1" s="475"/>
      <c r="RAU1" s="475"/>
      <c r="RAV1" s="475"/>
      <c r="RAW1" s="475"/>
      <c r="RAX1" s="475"/>
      <c r="RAY1" s="475"/>
      <c r="RAZ1" s="475"/>
      <c r="RBA1" s="475"/>
      <c r="RBB1" s="475"/>
      <c r="RBC1" s="475"/>
      <c r="RBD1" s="475"/>
      <c r="RBE1" s="475"/>
      <c r="RBF1" s="475"/>
      <c r="RBG1" s="475"/>
      <c r="RBH1" s="475"/>
      <c r="RBI1" s="475"/>
      <c r="RBJ1" s="475"/>
      <c r="RBK1" s="475"/>
      <c r="RBL1" s="475"/>
      <c r="RBM1" s="475"/>
      <c r="RBN1" s="475"/>
      <c r="RBO1" s="475"/>
      <c r="RBP1" s="475"/>
      <c r="RBQ1" s="475"/>
      <c r="RBR1" s="475"/>
      <c r="RBS1" s="475"/>
      <c r="RBT1" s="475"/>
      <c r="RBU1" s="475"/>
      <c r="RBV1" s="475"/>
      <c r="RBW1" s="475"/>
      <c r="RBX1" s="475"/>
      <c r="RBY1" s="475"/>
      <c r="RBZ1" s="475"/>
      <c r="RCA1" s="475"/>
      <c r="RCB1" s="475"/>
      <c r="RCC1" s="475"/>
      <c r="RCD1" s="475"/>
      <c r="RCE1" s="475"/>
      <c r="RCF1" s="475"/>
      <c r="RCG1" s="475"/>
      <c r="RCH1" s="475"/>
      <c r="RCI1" s="475"/>
      <c r="RCJ1" s="475"/>
      <c r="RCK1" s="475"/>
      <c r="RCL1" s="475"/>
      <c r="RCM1" s="475"/>
      <c r="RCN1" s="475"/>
      <c r="RCO1" s="475"/>
      <c r="RCP1" s="475"/>
      <c r="RCQ1" s="475"/>
      <c r="RCR1" s="475"/>
      <c r="RCS1" s="475"/>
      <c r="RCT1" s="475"/>
      <c r="RCU1" s="475"/>
      <c r="RCV1" s="475"/>
      <c r="RCW1" s="475"/>
      <c r="RCX1" s="475"/>
      <c r="RCY1" s="475"/>
      <c r="RCZ1" s="475"/>
      <c r="RDA1" s="475"/>
      <c r="RDB1" s="475"/>
      <c r="RDC1" s="475"/>
      <c r="RDD1" s="475"/>
      <c r="RDE1" s="475"/>
      <c r="RDF1" s="475"/>
      <c r="RDG1" s="475"/>
      <c r="RDH1" s="475"/>
      <c r="RDI1" s="475"/>
      <c r="RDJ1" s="475"/>
      <c r="RDK1" s="475"/>
      <c r="RDL1" s="475"/>
      <c r="RDM1" s="475"/>
      <c r="RDN1" s="475"/>
      <c r="RDO1" s="475"/>
      <c r="RDP1" s="475"/>
      <c r="RDQ1" s="475"/>
      <c r="RDR1" s="475"/>
      <c r="RDS1" s="475"/>
      <c r="RDT1" s="475"/>
      <c r="RDU1" s="475"/>
      <c r="RDV1" s="475"/>
      <c r="RDW1" s="475"/>
      <c r="RDX1" s="475"/>
      <c r="RDY1" s="475"/>
      <c r="RDZ1" s="475"/>
      <c r="REA1" s="475"/>
      <c r="REB1" s="475"/>
      <c r="REC1" s="475"/>
      <c r="RED1" s="475"/>
      <c r="REE1" s="475"/>
      <c r="REF1" s="475"/>
      <c r="REG1" s="475"/>
      <c r="REH1" s="475"/>
      <c r="REI1" s="475"/>
      <c r="REJ1" s="475"/>
      <c r="REK1" s="475"/>
      <c r="REL1" s="475"/>
      <c r="REM1" s="475"/>
      <c r="REN1" s="475"/>
      <c r="REO1" s="475"/>
      <c r="REP1" s="475"/>
      <c r="REQ1" s="475"/>
      <c r="RER1" s="475"/>
      <c r="RES1" s="475"/>
      <c r="RET1" s="475"/>
      <c r="REU1" s="475"/>
      <c r="REV1" s="475"/>
      <c r="REW1" s="475"/>
      <c r="REX1" s="475"/>
      <c r="REY1" s="475"/>
      <c r="REZ1" s="475"/>
      <c r="RFA1" s="475"/>
      <c r="RFB1" s="475"/>
      <c r="RFC1" s="475"/>
      <c r="RFD1" s="475"/>
      <c r="RFE1" s="475"/>
      <c r="RFF1" s="475"/>
      <c r="RFG1" s="475"/>
      <c r="RFH1" s="475"/>
      <c r="RFI1" s="475"/>
      <c r="RFJ1" s="475"/>
      <c r="RFK1" s="475"/>
      <c r="RFL1" s="475"/>
      <c r="RFM1" s="475"/>
      <c r="RFN1" s="475"/>
      <c r="RFO1" s="475"/>
      <c r="RFP1" s="475"/>
      <c r="RFQ1" s="475"/>
      <c r="RFR1" s="475"/>
      <c r="RFS1" s="475"/>
      <c r="RFT1" s="475"/>
      <c r="RFU1" s="475"/>
      <c r="RFV1" s="475"/>
      <c r="RFW1" s="475"/>
      <c r="RFX1" s="475"/>
      <c r="RFY1" s="475"/>
      <c r="RFZ1" s="475"/>
      <c r="RGA1" s="475"/>
      <c r="RGB1" s="475"/>
      <c r="RGC1" s="475"/>
      <c r="RGD1" s="475"/>
      <c r="RGE1" s="475"/>
      <c r="RGF1" s="475"/>
      <c r="RGG1" s="475"/>
      <c r="RGH1" s="475"/>
      <c r="RGI1" s="475"/>
      <c r="RGJ1" s="475"/>
      <c r="RGK1" s="475"/>
      <c r="RGL1" s="475"/>
      <c r="RGM1" s="475"/>
      <c r="RGN1" s="475"/>
      <c r="RGO1" s="475"/>
      <c r="RGP1" s="475"/>
      <c r="RGQ1" s="475"/>
      <c r="RGR1" s="475"/>
      <c r="RGS1" s="475"/>
      <c r="RGT1" s="475"/>
      <c r="RGU1" s="475"/>
      <c r="RGV1" s="475"/>
      <c r="RGW1" s="475"/>
      <c r="RGX1" s="475"/>
      <c r="RGY1" s="475"/>
      <c r="RGZ1" s="475"/>
      <c r="RHA1" s="475"/>
      <c r="RHB1" s="475"/>
      <c r="RHC1" s="475"/>
      <c r="RHD1" s="475"/>
      <c r="RHE1" s="475"/>
      <c r="RHF1" s="475"/>
      <c r="RHG1" s="475"/>
      <c r="RHH1" s="475"/>
      <c r="RHI1" s="475"/>
      <c r="RHJ1" s="475"/>
      <c r="RHK1" s="475"/>
      <c r="RHL1" s="475"/>
      <c r="RHM1" s="475"/>
      <c r="RHN1" s="475"/>
      <c r="RHO1" s="475"/>
      <c r="RHP1" s="475"/>
      <c r="RHQ1" s="475"/>
      <c r="RHR1" s="475"/>
      <c r="RHS1" s="475"/>
      <c r="RHT1" s="475"/>
      <c r="RHU1" s="475"/>
      <c r="RHV1" s="475"/>
      <c r="RHW1" s="475"/>
      <c r="RHX1" s="475"/>
      <c r="RHY1" s="475"/>
      <c r="RHZ1" s="475"/>
      <c r="RIA1" s="475"/>
      <c r="RIB1" s="475"/>
      <c r="RIC1" s="475"/>
      <c r="RID1" s="475"/>
      <c r="RIE1" s="475"/>
      <c r="RIF1" s="475"/>
      <c r="RIG1" s="475"/>
      <c r="RIH1" s="475"/>
      <c r="RII1" s="475"/>
      <c r="RIJ1" s="475"/>
      <c r="RIK1" s="475"/>
      <c r="RIL1" s="475"/>
      <c r="RIM1" s="475"/>
      <c r="RIN1" s="475"/>
      <c r="RIO1" s="475"/>
      <c r="RIP1" s="475"/>
      <c r="RIQ1" s="475"/>
      <c r="RIR1" s="475"/>
      <c r="RIS1" s="475"/>
      <c r="RIT1" s="475"/>
      <c r="RIU1" s="475"/>
      <c r="RIV1" s="475"/>
      <c r="RIW1" s="475"/>
      <c r="RIX1" s="475"/>
      <c r="RIY1" s="475"/>
      <c r="RIZ1" s="475"/>
      <c r="RJA1" s="475"/>
      <c r="RJB1" s="475"/>
      <c r="RJC1" s="475"/>
      <c r="RJD1" s="475"/>
      <c r="RJE1" s="475"/>
      <c r="RJF1" s="475"/>
      <c r="RJG1" s="475"/>
      <c r="RJH1" s="475"/>
      <c r="RJI1" s="475"/>
      <c r="RJJ1" s="475"/>
      <c r="RJK1" s="475"/>
      <c r="RJL1" s="475"/>
      <c r="RJM1" s="475"/>
      <c r="RJN1" s="475"/>
      <c r="RJO1" s="475"/>
      <c r="RJP1" s="475"/>
      <c r="RJQ1" s="475"/>
      <c r="RJR1" s="475"/>
      <c r="RJS1" s="475"/>
      <c r="RJT1" s="475"/>
      <c r="RJU1" s="475"/>
      <c r="RJV1" s="475"/>
      <c r="RJW1" s="475"/>
      <c r="RJX1" s="475"/>
      <c r="RJY1" s="475"/>
      <c r="RJZ1" s="475"/>
      <c r="RKA1" s="475"/>
      <c r="RKB1" s="475"/>
      <c r="RKC1" s="475"/>
      <c r="RKD1" s="475"/>
      <c r="RKE1" s="475"/>
      <c r="RKF1" s="475"/>
      <c r="RKG1" s="475"/>
      <c r="RKH1" s="475"/>
      <c r="RKI1" s="475"/>
      <c r="RKJ1" s="475"/>
      <c r="RKK1" s="475"/>
      <c r="RKL1" s="475"/>
      <c r="RKM1" s="475"/>
      <c r="RKN1" s="475"/>
      <c r="RKO1" s="475"/>
      <c r="RKP1" s="475"/>
      <c r="RKQ1" s="475"/>
      <c r="RKR1" s="475"/>
      <c r="RKS1" s="475"/>
      <c r="RKT1" s="475"/>
      <c r="RKU1" s="475"/>
      <c r="RKV1" s="475"/>
      <c r="RKW1" s="475"/>
      <c r="RKX1" s="475"/>
      <c r="RKY1" s="475"/>
      <c r="RKZ1" s="475"/>
      <c r="RLA1" s="475"/>
      <c r="RLB1" s="475"/>
      <c r="RLC1" s="475"/>
      <c r="RLD1" s="475"/>
      <c r="RLE1" s="475"/>
      <c r="RLF1" s="475"/>
      <c r="RLG1" s="475"/>
      <c r="RLH1" s="475"/>
      <c r="RLI1" s="475"/>
      <c r="RLJ1" s="475"/>
      <c r="RLK1" s="475"/>
      <c r="RLL1" s="475"/>
      <c r="RLM1" s="475"/>
      <c r="RLN1" s="475"/>
      <c r="RLO1" s="475"/>
      <c r="RLP1" s="475"/>
      <c r="RLQ1" s="475"/>
      <c r="RLR1" s="475"/>
      <c r="RLS1" s="475"/>
      <c r="RLT1" s="475"/>
      <c r="RLU1" s="475"/>
      <c r="RLV1" s="475"/>
      <c r="RLW1" s="475"/>
      <c r="RLX1" s="475"/>
      <c r="RLY1" s="475"/>
      <c r="RLZ1" s="475"/>
      <c r="RMA1" s="475"/>
      <c r="RMB1" s="475"/>
      <c r="RMC1" s="475"/>
      <c r="RMD1" s="475"/>
      <c r="RME1" s="475"/>
      <c r="RMF1" s="475"/>
      <c r="RMG1" s="475"/>
      <c r="RMH1" s="475"/>
      <c r="RMI1" s="475"/>
      <c r="RMJ1" s="475"/>
      <c r="RMK1" s="475"/>
      <c r="RML1" s="475"/>
      <c r="RMM1" s="475"/>
      <c r="RMN1" s="475"/>
      <c r="RMO1" s="475"/>
      <c r="RMP1" s="475"/>
      <c r="RMQ1" s="475"/>
      <c r="RMR1" s="475"/>
      <c r="RMS1" s="475"/>
      <c r="RMT1" s="475"/>
      <c r="RMU1" s="475"/>
      <c r="RMV1" s="475"/>
      <c r="RMW1" s="475"/>
      <c r="RMX1" s="475"/>
      <c r="RMY1" s="475"/>
      <c r="RMZ1" s="475"/>
      <c r="RNA1" s="475"/>
      <c r="RNB1" s="475"/>
      <c r="RNC1" s="475"/>
      <c r="RND1" s="475"/>
      <c r="RNE1" s="475"/>
      <c r="RNF1" s="475"/>
      <c r="RNG1" s="475"/>
      <c r="RNH1" s="475"/>
      <c r="RNI1" s="475"/>
      <c r="RNJ1" s="475"/>
      <c r="RNK1" s="475"/>
      <c r="RNL1" s="475"/>
      <c r="RNM1" s="475"/>
      <c r="RNN1" s="475"/>
      <c r="RNO1" s="475"/>
      <c r="RNP1" s="475"/>
      <c r="RNQ1" s="475"/>
      <c r="RNR1" s="475"/>
      <c r="RNS1" s="475"/>
      <c r="RNT1" s="475"/>
      <c r="RNU1" s="475"/>
      <c r="RNV1" s="475"/>
      <c r="RNW1" s="475"/>
      <c r="RNX1" s="475"/>
      <c r="RNY1" s="475"/>
      <c r="RNZ1" s="475"/>
      <c r="ROA1" s="475"/>
      <c r="ROB1" s="475"/>
      <c r="ROC1" s="475"/>
      <c r="ROD1" s="475"/>
      <c r="ROE1" s="475"/>
      <c r="ROF1" s="475"/>
      <c r="ROG1" s="475"/>
      <c r="ROH1" s="475"/>
      <c r="ROI1" s="475"/>
      <c r="ROJ1" s="475"/>
      <c r="ROK1" s="475"/>
      <c r="ROL1" s="475"/>
      <c r="ROM1" s="475"/>
      <c r="RON1" s="475"/>
      <c r="ROO1" s="475"/>
      <c r="ROP1" s="475"/>
      <c r="ROQ1" s="475"/>
      <c r="ROR1" s="475"/>
      <c r="ROS1" s="475"/>
      <c r="ROT1" s="475"/>
      <c r="ROU1" s="475"/>
      <c r="ROV1" s="475"/>
      <c r="ROW1" s="475"/>
      <c r="ROX1" s="475"/>
      <c r="ROY1" s="475"/>
      <c r="ROZ1" s="475"/>
      <c r="RPA1" s="475"/>
      <c r="RPB1" s="475"/>
      <c r="RPC1" s="475"/>
      <c r="RPD1" s="475"/>
      <c r="RPE1" s="475"/>
      <c r="RPF1" s="475"/>
      <c r="RPG1" s="475"/>
      <c r="RPH1" s="475"/>
      <c r="RPI1" s="475"/>
      <c r="RPJ1" s="475"/>
      <c r="RPK1" s="475"/>
      <c r="RPL1" s="475"/>
      <c r="RPM1" s="475"/>
      <c r="RPN1" s="475"/>
      <c r="RPO1" s="475"/>
      <c r="RPP1" s="475"/>
      <c r="RPQ1" s="475"/>
      <c r="RPR1" s="475"/>
      <c r="RPS1" s="475"/>
      <c r="RPT1" s="475"/>
      <c r="RPU1" s="475"/>
      <c r="RPV1" s="475"/>
      <c r="RPW1" s="475"/>
      <c r="RPX1" s="475"/>
      <c r="RPY1" s="475"/>
      <c r="RPZ1" s="475"/>
      <c r="RQA1" s="475"/>
      <c r="RQB1" s="475"/>
      <c r="RQC1" s="475"/>
      <c r="RQD1" s="475"/>
      <c r="RQE1" s="475"/>
      <c r="RQF1" s="475"/>
      <c r="RQG1" s="475"/>
      <c r="RQH1" s="475"/>
      <c r="RQI1" s="475"/>
      <c r="RQJ1" s="475"/>
      <c r="RQK1" s="475"/>
      <c r="RQL1" s="475"/>
      <c r="RQM1" s="475"/>
      <c r="RQN1" s="475"/>
      <c r="RQO1" s="475"/>
      <c r="RQP1" s="475"/>
      <c r="RQQ1" s="475"/>
      <c r="RQR1" s="475"/>
      <c r="RQS1" s="475"/>
      <c r="RQT1" s="475"/>
      <c r="RQU1" s="475"/>
      <c r="RQV1" s="475"/>
      <c r="RQW1" s="475"/>
      <c r="RQX1" s="475"/>
      <c r="RQY1" s="475"/>
      <c r="RQZ1" s="475"/>
      <c r="RRA1" s="475"/>
      <c r="RRB1" s="475"/>
      <c r="RRC1" s="475"/>
      <c r="RRD1" s="475"/>
      <c r="RRE1" s="475"/>
      <c r="RRF1" s="475"/>
      <c r="RRG1" s="475"/>
      <c r="RRH1" s="475"/>
      <c r="RRI1" s="475"/>
      <c r="RRJ1" s="475"/>
      <c r="RRK1" s="475"/>
      <c r="RRL1" s="475"/>
      <c r="RRM1" s="475"/>
      <c r="RRN1" s="475"/>
      <c r="RRO1" s="475"/>
      <c r="RRP1" s="475"/>
      <c r="RRQ1" s="475"/>
      <c r="RRR1" s="475"/>
      <c r="RRS1" s="475"/>
      <c r="RRT1" s="475"/>
      <c r="RRU1" s="475"/>
      <c r="RRV1" s="475"/>
      <c r="RRW1" s="475"/>
      <c r="RRX1" s="475"/>
      <c r="RRY1" s="475"/>
      <c r="RRZ1" s="475"/>
      <c r="RSA1" s="475"/>
      <c r="RSB1" s="475"/>
      <c r="RSC1" s="475"/>
      <c r="RSD1" s="475"/>
      <c r="RSE1" s="475"/>
      <c r="RSF1" s="475"/>
      <c r="RSG1" s="475"/>
      <c r="RSH1" s="475"/>
      <c r="RSI1" s="475"/>
      <c r="RSJ1" s="475"/>
      <c r="RSK1" s="475"/>
      <c r="RSL1" s="475"/>
      <c r="RSM1" s="475"/>
      <c r="RSN1" s="475"/>
      <c r="RSO1" s="475"/>
      <c r="RSP1" s="475"/>
      <c r="RSQ1" s="475"/>
      <c r="RSR1" s="475"/>
      <c r="RSS1" s="475"/>
      <c r="RST1" s="475"/>
      <c r="RSU1" s="475"/>
      <c r="RSV1" s="475"/>
      <c r="RSW1" s="475"/>
      <c r="RSX1" s="475"/>
      <c r="RSY1" s="475"/>
      <c r="RSZ1" s="475"/>
      <c r="RTA1" s="475"/>
      <c r="RTB1" s="475"/>
      <c r="RTC1" s="475"/>
      <c r="RTD1" s="475"/>
      <c r="RTE1" s="475"/>
      <c r="RTF1" s="475"/>
      <c r="RTG1" s="475"/>
      <c r="RTH1" s="475"/>
      <c r="RTI1" s="475"/>
      <c r="RTJ1" s="475"/>
      <c r="RTK1" s="475"/>
      <c r="RTL1" s="475"/>
      <c r="RTM1" s="475"/>
      <c r="RTN1" s="475"/>
      <c r="RTO1" s="475"/>
      <c r="RTP1" s="475"/>
      <c r="RTQ1" s="475"/>
      <c r="RTR1" s="475"/>
      <c r="RTS1" s="475"/>
      <c r="RTT1" s="475"/>
      <c r="RTU1" s="475"/>
      <c r="RTV1" s="475"/>
      <c r="RTW1" s="475"/>
      <c r="RTX1" s="475"/>
      <c r="RTY1" s="475"/>
      <c r="RTZ1" s="475"/>
      <c r="RUA1" s="475"/>
      <c r="RUB1" s="475"/>
      <c r="RUC1" s="475"/>
      <c r="RUD1" s="475"/>
      <c r="RUE1" s="475"/>
      <c r="RUF1" s="475"/>
      <c r="RUG1" s="475"/>
      <c r="RUH1" s="475"/>
      <c r="RUI1" s="475"/>
      <c r="RUJ1" s="475"/>
      <c r="RUK1" s="475"/>
      <c r="RUL1" s="475"/>
      <c r="RUM1" s="475"/>
      <c r="RUN1" s="475"/>
      <c r="RUO1" s="475"/>
      <c r="RUP1" s="475"/>
      <c r="RUQ1" s="475"/>
      <c r="RUR1" s="475"/>
      <c r="RUS1" s="475"/>
      <c r="RUT1" s="475"/>
      <c r="RUU1" s="475"/>
      <c r="RUV1" s="475"/>
      <c r="RUW1" s="475"/>
      <c r="RUX1" s="475"/>
      <c r="RUY1" s="475"/>
      <c r="RUZ1" s="475"/>
      <c r="RVA1" s="475"/>
      <c r="RVB1" s="475"/>
      <c r="RVC1" s="475"/>
      <c r="RVD1" s="475"/>
      <c r="RVE1" s="475"/>
      <c r="RVF1" s="475"/>
      <c r="RVG1" s="475"/>
      <c r="RVH1" s="475"/>
      <c r="RVI1" s="475"/>
      <c r="RVJ1" s="475"/>
      <c r="RVK1" s="475"/>
      <c r="RVL1" s="475"/>
      <c r="RVM1" s="475"/>
      <c r="RVN1" s="475"/>
      <c r="RVO1" s="475"/>
      <c r="RVP1" s="475"/>
      <c r="RVQ1" s="475"/>
      <c r="RVR1" s="475"/>
      <c r="RVS1" s="475"/>
      <c r="RVT1" s="475"/>
      <c r="RVU1" s="475"/>
      <c r="RVV1" s="475"/>
      <c r="RVW1" s="475"/>
      <c r="RVX1" s="475"/>
      <c r="RVY1" s="475"/>
      <c r="RVZ1" s="475"/>
      <c r="RWA1" s="475"/>
      <c r="RWB1" s="475"/>
      <c r="RWC1" s="475"/>
      <c r="RWD1" s="475"/>
      <c r="RWE1" s="475"/>
      <c r="RWF1" s="475"/>
      <c r="RWG1" s="475"/>
      <c r="RWH1" s="475"/>
      <c r="RWI1" s="475"/>
      <c r="RWJ1" s="475"/>
      <c r="RWK1" s="475"/>
      <c r="RWL1" s="475"/>
      <c r="RWM1" s="475"/>
      <c r="RWN1" s="475"/>
      <c r="RWO1" s="475"/>
      <c r="RWP1" s="475"/>
      <c r="RWQ1" s="475"/>
      <c r="RWR1" s="475"/>
      <c r="RWS1" s="475"/>
      <c r="RWT1" s="475"/>
      <c r="RWU1" s="475"/>
      <c r="RWV1" s="475"/>
      <c r="RWW1" s="475"/>
      <c r="RWX1" s="475"/>
      <c r="RWY1" s="475"/>
      <c r="RWZ1" s="475"/>
      <c r="RXA1" s="475"/>
      <c r="RXB1" s="475"/>
      <c r="RXC1" s="475"/>
      <c r="RXD1" s="475"/>
      <c r="RXE1" s="475"/>
      <c r="RXF1" s="475"/>
      <c r="RXG1" s="475"/>
      <c r="RXH1" s="475"/>
      <c r="RXI1" s="475"/>
      <c r="RXJ1" s="475"/>
      <c r="RXK1" s="475"/>
      <c r="RXL1" s="475"/>
      <c r="RXM1" s="475"/>
      <c r="RXN1" s="475"/>
      <c r="RXO1" s="475"/>
      <c r="RXP1" s="475"/>
      <c r="RXQ1" s="475"/>
      <c r="RXR1" s="475"/>
      <c r="RXS1" s="475"/>
      <c r="RXT1" s="475"/>
      <c r="RXU1" s="475"/>
      <c r="RXV1" s="475"/>
      <c r="RXW1" s="475"/>
      <c r="RXX1" s="475"/>
      <c r="RXY1" s="475"/>
      <c r="RXZ1" s="475"/>
      <c r="RYA1" s="475"/>
      <c r="RYB1" s="475"/>
      <c r="RYC1" s="475"/>
      <c r="RYD1" s="475"/>
      <c r="RYE1" s="475"/>
      <c r="RYF1" s="475"/>
      <c r="RYG1" s="475"/>
      <c r="RYH1" s="475"/>
      <c r="RYI1" s="475"/>
      <c r="RYJ1" s="475"/>
      <c r="RYK1" s="475"/>
      <c r="RYL1" s="475"/>
      <c r="RYM1" s="475"/>
      <c r="RYN1" s="475"/>
      <c r="RYO1" s="475"/>
      <c r="RYP1" s="475"/>
      <c r="RYQ1" s="475"/>
      <c r="RYR1" s="475"/>
      <c r="RYS1" s="475"/>
      <c r="RYT1" s="475"/>
      <c r="RYU1" s="475"/>
      <c r="RYV1" s="475"/>
      <c r="RYW1" s="475"/>
      <c r="RYX1" s="475"/>
      <c r="RYY1" s="475"/>
      <c r="RYZ1" s="475"/>
      <c r="RZA1" s="475"/>
      <c r="RZB1" s="475"/>
      <c r="RZC1" s="475"/>
      <c r="RZD1" s="475"/>
      <c r="RZE1" s="475"/>
      <c r="RZF1" s="475"/>
      <c r="RZG1" s="475"/>
      <c r="RZH1" s="475"/>
      <c r="RZI1" s="475"/>
      <c r="RZJ1" s="475"/>
      <c r="RZK1" s="475"/>
      <c r="RZL1" s="475"/>
      <c r="RZM1" s="475"/>
      <c r="RZN1" s="475"/>
      <c r="RZO1" s="475"/>
      <c r="RZP1" s="475"/>
      <c r="RZQ1" s="475"/>
      <c r="RZR1" s="475"/>
      <c r="RZS1" s="475"/>
      <c r="RZT1" s="475"/>
      <c r="RZU1" s="475"/>
      <c r="RZV1" s="475"/>
      <c r="RZW1" s="475"/>
      <c r="RZX1" s="475"/>
      <c r="RZY1" s="475"/>
      <c r="RZZ1" s="475"/>
      <c r="SAA1" s="475"/>
      <c r="SAB1" s="475"/>
      <c r="SAC1" s="475"/>
      <c r="SAD1" s="475"/>
      <c r="SAE1" s="475"/>
      <c r="SAF1" s="475"/>
      <c r="SAG1" s="475"/>
      <c r="SAH1" s="475"/>
      <c r="SAI1" s="475"/>
      <c r="SAJ1" s="475"/>
      <c r="SAK1" s="475"/>
      <c r="SAL1" s="475"/>
      <c r="SAM1" s="475"/>
      <c r="SAN1" s="475"/>
      <c r="SAO1" s="475"/>
      <c r="SAP1" s="475"/>
      <c r="SAQ1" s="475"/>
      <c r="SAR1" s="475"/>
      <c r="SAS1" s="475"/>
      <c r="SAT1" s="475"/>
      <c r="SAU1" s="475"/>
      <c r="SAV1" s="475"/>
      <c r="SAW1" s="475"/>
      <c r="SAX1" s="475"/>
      <c r="SAY1" s="475"/>
      <c r="SAZ1" s="475"/>
      <c r="SBA1" s="475"/>
      <c r="SBB1" s="475"/>
      <c r="SBC1" s="475"/>
      <c r="SBD1" s="475"/>
      <c r="SBE1" s="475"/>
      <c r="SBF1" s="475"/>
      <c r="SBG1" s="475"/>
      <c r="SBH1" s="475"/>
      <c r="SBI1" s="475"/>
      <c r="SBJ1" s="475"/>
      <c r="SBK1" s="475"/>
      <c r="SBL1" s="475"/>
      <c r="SBM1" s="475"/>
      <c r="SBN1" s="475"/>
      <c r="SBO1" s="475"/>
      <c r="SBP1" s="475"/>
      <c r="SBQ1" s="475"/>
      <c r="SBR1" s="475"/>
      <c r="SBS1" s="475"/>
      <c r="SBT1" s="475"/>
      <c r="SBU1" s="475"/>
      <c r="SBV1" s="475"/>
      <c r="SBW1" s="475"/>
      <c r="SBX1" s="475"/>
      <c r="SBY1" s="475"/>
      <c r="SBZ1" s="475"/>
      <c r="SCA1" s="475"/>
      <c r="SCB1" s="475"/>
      <c r="SCC1" s="475"/>
      <c r="SCD1" s="475"/>
      <c r="SCE1" s="475"/>
      <c r="SCF1" s="475"/>
      <c r="SCG1" s="475"/>
      <c r="SCH1" s="475"/>
      <c r="SCI1" s="475"/>
      <c r="SCJ1" s="475"/>
      <c r="SCK1" s="475"/>
      <c r="SCL1" s="475"/>
      <c r="SCM1" s="475"/>
      <c r="SCN1" s="475"/>
      <c r="SCO1" s="475"/>
      <c r="SCP1" s="475"/>
      <c r="SCQ1" s="475"/>
      <c r="SCR1" s="475"/>
      <c r="SCS1" s="475"/>
      <c r="SCT1" s="475"/>
      <c r="SCU1" s="475"/>
      <c r="SCV1" s="475"/>
      <c r="SCW1" s="475"/>
      <c r="SCX1" s="475"/>
      <c r="SCY1" s="475"/>
      <c r="SCZ1" s="475"/>
      <c r="SDA1" s="475"/>
      <c r="SDB1" s="475"/>
      <c r="SDC1" s="475"/>
      <c r="SDD1" s="475"/>
      <c r="SDE1" s="475"/>
      <c r="SDF1" s="475"/>
      <c r="SDG1" s="475"/>
      <c r="SDH1" s="475"/>
      <c r="SDI1" s="475"/>
      <c r="SDJ1" s="475"/>
      <c r="SDK1" s="475"/>
      <c r="SDL1" s="475"/>
      <c r="SDM1" s="475"/>
      <c r="SDN1" s="475"/>
      <c r="SDO1" s="475"/>
      <c r="SDP1" s="475"/>
      <c r="SDQ1" s="475"/>
      <c r="SDR1" s="475"/>
      <c r="SDS1" s="475"/>
      <c r="SDT1" s="475"/>
      <c r="SDU1" s="475"/>
      <c r="SDV1" s="475"/>
      <c r="SDW1" s="475"/>
      <c r="SDX1" s="475"/>
      <c r="SDY1" s="475"/>
      <c r="SDZ1" s="475"/>
      <c r="SEA1" s="475"/>
      <c r="SEB1" s="475"/>
      <c r="SEC1" s="475"/>
      <c r="SED1" s="475"/>
      <c r="SEE1" s="475"/>
      <c r="SEF1" s="475"/>
      <c r="SEG1" s="475"/>
      <c r="SEH1" s="475"/>
      <c r="SEI1" s="475"/>
      <c r="SEJ1" s="475"/>
      <c r="SEK1" s="475"/>
      <c r="SEL1" s="475"/>
      <c r="SEM1" s="475"/>
      <c r="SEN1" s="475"/>
      <c r="SEO1" s="475"/>
      <c r="SEP1" s="475"/>
      <c r="SEQ1" s="475"/>
      <c r="SER1" s="475"/>
      <c r="SES1" s="475"/>
      <c r="SET1" s="475"/>
      <c r="SEU1" s="475"/>
      <c r="SEV1" s="475"/>
      <c r="SEW1" s="475"/>
      <c r="SEX1" s="475"/>
      <c r="SEY1" s="475"/>
      <c r="SEZ1" s="475"/>
      <c r="SFA1" s="475"/>
      <c r="SFB1" s="475"/>
      <c r="SFC1" s="475"/>
      <c r="SFD1" s="475"/>
      <c r="SFE1" s="475"/>
      <c r="SFF1" s="475"/>
      <c r="SFG1" s="475"/>
      <c r="SFH1" s="475"/>
      <c r="SFI1" s="475"/>
      <c r="SFJ1" s="475"/>
      <c r="SFK1" s="475"/>
      <c r="SFL1" s="475"/>
      <c r="SFM1" s="475"/>
      <c r="SFN1" s="475"/>
      <c r="SFO1" s="475"/>
      <c r="SFP1" s="475"/>
      <c r="SFQ1" s="475"/>
      <c r="SFR1" s="475"/>
      <c r="SFS1" s="475"/>
      <c r="SFT1" s="475"/>
      <c r="SFU1" s="475"/>
      <c r="SFV1" s="475"/>
      <c r="SFW1" s="475"/>
      <c r="SFX1" s="475"/>
      <c r="SFY1" s="475"/>
      <c r="SFZ1" s="475"/>
      <c r="SGA1" s="475"/>
      <c r="SGB1" s="475"/>
      <c r="SGC1" s="475"/>
      <c r="SGD1" s="475"/>
      <c r="SGE1" s="475"/>
      <c r="SGF1" s="475"/>
      <c r="SGG1" s="475"/>
      <c r="SGH1" s="475"/>
      <c r="SGI1" s="475"/>
      <c r="SGJ1" s="475"/>
      <c r="SGK1" s="475"/>
      <c r="SGL1" s="475"/>
      <c r="SGM1" s="475"/>
      <c r="SGN1" s="475"/>
      <c r="SGO1" s="475"/>
      <c r="SGP1" s="475"/>
      <c r="SGQ1" s="475"/>
      <c r="SGR1" s="475"/>
      <c r="SGS1" s="475"/>
      <c r="SGT1" s="475"/>
      <c r="SGU1" s="475"/>
      <c r="SGV1" s="475"/>
      <c r="SGW1" s="475"/>
      <c r="SGX1" s="475"/>
      <c r="SGY1" s="475"/>
      <c r="SGZ1" s="475"/>
      <c r="SHA1" s="475"/>
      <c r="SHB1" s="475"/>
      <c r="SHC1" s="475"/>
      <c r="SHD1" s="475"/>
      <c r="SHE1" s="475"/>
      <c r="SHF1" s="475"/>
      <c r="SHG1" s="475"/>
      <c r="SHH1" s="475"/>
      <c r="SHI1" s="475"/>
      <c r="SHJ1" s="475"/>
      <c r="SHK1" s="475"/>
      <c r="SHL1" s="475"/>
      <c r="SHM1" s="475"/>
      <c r="SHN1" s="475"/>
      <c r="SHO1" s="475"/>
      <c r="SHP1" s="475"/>
      <c r="SHQ1" s="475"/>
      <c r="SHR1" s="475"/>
      <c r="SHS1" s="475"/>
      <c r="SHT1" s="475"/>
      <c r="SHU1" s="475"/>
      <c r="SHV1" s="475"/>
      <c r="SHW1" s="475"/>
      <c r="SHX1" s="475"/>
      <c r="SHY1" s="475"/>
      <c r="SHZ1" s="475"/>
      <c r="SIA1" s="475"/>
      <c r="SIB1" s="475"/>
      <c r="SIC1" s="475"/>
      <c r="SID1" s="475"/>
      <c r="SIE1" s="475"/>
      <c r="SIF1" s="475"/>
      <c r="SIG1" s="475"/>
      <c r="SIH1" s="475"/>
      <c r="SII1" s="475"/>
      <c r="SIJ1" s="475"/>
      <c r="SIK1" s="475"/>
      <c r="SIL1" s="475"/>
      <c r="SIM1" s="475"/>
      <c r="SIN1" s="475"/>
      <c r="SIO1" s="475"/>
      <c r="SIP1" s="475"/>
      <c r="SIQ1" s="475"/>
      <c r="SIR1" s="475"/>
      <c r="SIS1" s="475"/>
      <c r="SIT1" s="475"/>
      <c r="SIU1" s="475"/>
      <c r="SIV1" s="475"/>
      <c r="SIW1" s="475"/>
      <c r="SIX1" s="475"/>
      <c r="SIY1" s="475"/>
      <c r="SIZ1" s="475"/>
      <c r="SJA1" s="475"/>
      <c r="SJB1" s="475"/>
      <c r="SJC1" s="475"/>
      <c r="SJD1" s="475"/>
      <c r="SJE1" s="475"/>
      <c r="SJF1" s="475"/>
      <c r="SJG1" s="475"/>
      <c r="SJH1" s="475"/>
      <c r="SJI1" s="475"/>
      <c r="SJJ1" s="475"/>
      <c r="SJK1" s="475"/>
      <c r="SJL1" s="475"/>
      <c r="SJM1" s="475"/>
      <c r="SJN1" s="475"/>
      <c r="SJO1" s="475"/>
      <c r="SJP1" s="475"/>
      <c r="SJQ1" s="475"/>
      <c r="SJR1" s="475"/>
      <c r="SJS1" s="475"/>
      <c r="SJT1" s="475"/>
      <c r="SJU1" s="475"/>
      <c r="SJV1" s="475"/>
      <c r="SJW1" s="475"/>
      <c r="SJX1" s="475"/>
      <c r="SJY1" s="475"/>
      <c r="SJZ1" s="475"/>
      <c r="SKA1" s="475"/>
      <c r="SKB1" s="475"/>
      <c r="SKC1" s="475"/>
      <c r="SKD1" s="475"/>
      <c r="SKE1" s="475"/>
      <c r="SKF1" s="475"/>
      <c r="SKG1" s="475"/>
      <c r="SKH1" s="475"/>
      <c r="SKI1" s="475"/>
      <c r="SKJ1" s="475"/>
      <c r="SKK1" s="475"/>
      <c r="SKL1" s="475"/>
      <c r="SKM1" s="475"/>
      <c r="SKN1" s="475"/>
      <c r="SKO1" s="475"/>
      <c r="SKP1" s="475"/>
      <c r="SKQ1" s="475"/>
      <c r="SKR1" s="475"/>
      <c r="SKS1" s="475"/>
      <c r="SKT1" s="475"/>
      <c r="SKU1" s="475"/>
      <c r="SKV1" s="475"/>
      <c r="SKW1" s="475"/>
      <c r="SKX1" s="475"/>
      <c r="SKY1" s="475"/>
      <c r="SKZ1" s="475"/>
      <c r="SLA1" s="475"/>
      <c r="SLB1" s="475"/>
      <c r="SLC1" s="475"/>
      <c r="SLD1" s="475"/>
      <c r="SLE1" s="475"/>
      <c r="SLF1" s="475"/>
      <c r="SLG1" s="475"/>
      <c r="SLH1" s="475"/>
      <c r="SLI1" s="475"/>
      <c r="SLJ1" s="475"/>
      <c r="SLK1" s="475"/>
      <c r="SLL1" s="475"/>
      <c r="SLM1" s="475"/>
      <c r="SLN1" s="475"/>
      <c r="SLO1" s="475"/>
      <c r="SLP1" s="475"/>
      <c r="SLQ1" s="475"/>
      <c r="SLR1" s="475"/>
      <c r="SLS1" s="475"/>
      <c r="SLT1" s="475"/>
      <c r="SLU1" s="475"/>
      <c r="SLV1" s="475"/>
      <c r="SLW1" s="475"/>
      <c r="SLX1" s="475"/>
      <c r="SLY1" s="475"/>
      <c r="SLZ1" s="475"/>
      <c r="SMA1" s="475"/>
      <c r="SMB1" s="475"/>
      <c r="SMC1" s="475"/>
      <c r="SMD1" s="475"/>
      <c r="SME1" s="475"/>
      <c r="SMF1" s="475"/>
      <c r="SMG1" s="475"/>
      <c r="SMH1" s="475"/>
      <c r="SMI1" s="475"/>
      <c r="SMJ1" s="475"/>
      <c r="SMK1" s="475"/>
      <c r="SML1" s="475"/>
      <c r="SMM1" s="475"/>
      <c r="SMN1" s="475"/>
      <c r="SMO1" s="475"/>
      <c r="SMP1" s="475"/>
      <c r="SMQ1" s="475"/>
      <c r="SMR1" s="475"/>
      <c r="SMS1" s="475"/>
      <c r="SMT1" s="475"/>
      <c r="SMU1" s="475"/>
      <c r="SMV1" s="475"/>
      <c r="SMW1" s="475"/>
      <c r="SMX1" s="475"/>
      <c r="SMY1" s="475"/>
      <c r="SMZ1" s="475"/>
      <c r="SNA1" s="475"/>
      <c r="SNB1" s="475"/>
      <c r="SNC1" s="475"/>
      <c r="SND1" s="475"/>
      <c r="SNE1" s="475"/>
      <c r="SNF1" s="475"/>
      <c r="SNG1" s="475"/>
      <c r="SNH1" s="475"/>
      <c r="SNI1" s="475"/>
      <c r="SNJ1" s="475"/>
      <c r="SNK1" s="475"/>
      <c r="SNL1" s="475"/>
      <c r="SNM1" s="475"/>
      <c r="SNN1" s="475"/>
      <c r="SNO1" s="475"/>
      <c r="SNP1" s="475"/>
      <c r="SNQ1" s="475"/>
      <c r="SNR1" s="475"/>
      <c r="SNS1" s="475"/>
      <c r="SNT1" s="475"/>
      <c r="SNU1" s="475"/>
      <c r="SNV1" s="475"/>
      <c r="SNW1" s="475"/>
      <c r="SNX1" s="475"/>
      <c r="SNY1" s="475"/>
      <c r="SNZ1" s="475"/>
      <c r="SOA1" s="475"/>
      <c r="SOB1" s="475"/>
      <c r="SOC1" s="475"/>
      <c r="SOD1" s="475"/>
      <c r="SOE1" s="475"/>
      <c r="SOF1" s="475"/>
      <c r="SOG1" s="475"/>
      <c r="SOH1" s="475"/>
      <c r="SOI1" s="475"/>
      <c r="SOJ1" s="475"/>
      <c r="SOK1" s="475"/>
      <c r="SOL1" s="475"/>
      <c r="SOM1" s="475"/>
      <c r="SON1" s="475"/>
      <c r="SOO1" s="475"/>
      <c r="SOP1" s="475"/>
      <c r="SOQ1" s="475"/>
      <c r="SOR1" s="475"/>
      <c r="SOS1" s="475"/>
      <c r="SOT1" s="475"/>
      <c r="SOU1" s="475"/>
      <c r="SOV1" s="475"/>
      <c r="SOW1" s="475"/>
      <c r="SOX1" s="475"/>
      <c r="SOY1" s="475"/>
      <c r="SOZ1" s="475"/>
      <c r="SPA1" s="475"/>
      <c r="SPB1" s="475"/>
      <c r="SPC1" s="475"/>
      <c r="SPD1" s="475"/>
      <c r="SPE1" s="475"/>
      <c r="SPF1" s="475"/>
      <c r="SPG1" s="475"/>
      <c r="SPH1" s="475"/>
      <c r="SPI1" s="475"/>
      <c r="SPJ1" s="475"/>
      <c r="SPK1" s="475"/>
      <c r="SPL1" s="475"/>
      <c r="SPM1" s="475"/>
      <c r="SPN1" s="475"/>
      <c r="SPO1" s="475"/>
      <c r="SPP1" s="475"/>
      <c r="SPQ1" s="475"/>
      <c r="SPR1" s="475"/>
      <c r="SPS1" s="475"/>
      <c r="SPT1" s="475"/>
      <c r="SPU1" s="475"/>
      <c r="SPV1" s="475"/>
      <c r="SPW1" s="475"/>
      <c r="SPX1" s="475"/>
      <c r="SPY1" s="475"/>
      <c r="SPZ1" s="475"/>
      <c r="SQA1" s="475"/>
      <c r="SQB1" s="475"/>
      <c r="SQC1" s="475"/>
      <c r="SQD1" s="475"/>
      <c r="SQE1" s="475"/>
      <c r="SQF1" s="475"/>
      <c r="SQG1" s="475"/>
      <c r="SQH1" s="475"/>
      <c r="SQI1" s="475"/>
      <c r="SQJ1" s="475"/>
      <c r="SQK1" s="475"/>
      <c r="SQL1" s="475"/>
      <c r="SQM1" s="475"/>
      <c r="SQN1" s="475"/>
      <c r="SQO1" s="475"/>
      <c r="SQP1" s="475"/>
      <c r="SQQ1" s="475"/>
      <c r="SQR1" s="475"/>
      <c r="SQS1" s="475"/>
      <c r="SQT1" s="475"/>
      <c r="SQU1" s="475"/>
      <c r="SQV1" s="475"/>
      <c r="SQW1" s="475"/>
      <c r="SQX1" s="475"/>
      <c r="SQY1" s="475"/>
      <c r="SQZ1" s="475"/>
      <c r="SRA1" s="475"/>
      <c r="SRB1" s="475"/>
      <c r="SRC1" s="475"/>
      <c r="SRD1" s="475"/>
      <c r="SRE1" s="475"/>
      <c r="SRF1" s="475"/>
      <c r="SRG1" s="475"/>
      <c r="SRH1" s="475"/>
      <c r="SRI1" s="475"/>
      <c r="SRJ1" s="475"/>
      <c r="SRK1" s="475"/>
      <c r="SRL1" s="475"/>
      <c r="SRM1" s="475"/>
      <c r="SRN1" s="475"/>
      <c r="SRO1" s="475"/>
      <c r="SRP1" s="475"/>
      <c r="SRQ1" s="475"/>
      <c r="SRR1" s="475"/>
      <c r="SRS1" s="475"/>
      <c r="SRT1" s="475"/>
      <c r="SRU1" s="475"/>
      <c r="SRV1" s="475"/>
      <c r="SRW1" s="475"/>
      <c r="SRX1" s="475"/>
      <c r="SRY1" s="475"/>
      <c r="SRZ1" s="475"/>
      <c r="SSA1" s="475"/>
      <c r="SSB1" s="475"/>
      <c r="SSC1" s="475"/>
      <c r="SSD1" s="475"/>
      <c r="SSE1" s="475"/>
      <c r="SSF1" s="475"/>
      <c r="SSG1" s="475"/>
      <c r="SSH1" s="475"/>
      <c r="SSI1" s="475"/>
      <c r="SSJ1" s="475"/>
      <c r="SSK1" s="475"/>
      <c r="SSL1" s="475"/>
      <c r="SSM1" s="475"/>
      <c r="SSN1" s="475"/>
      <c r="SSO1" s="475"/>
      <c r="SSP1" s="475"/>
      <c r="SSQ1" s="475"/>
      <c r="SSR1" s="475"/>
      <c r="SSS1" s="475"/>
      <c r="SST1" s="475"/>
      <c r="SSU1" s="475"/>
      <c r="SSV1" s="475"/>
      <c r="SSW1" s="475"/>
      <c r="SSX1" s="475"/>
      <c r="SSY1" s="475"/>
      <c r="SSZ1" s="475"/>
      <c r="STA1" s="475"/>
      <c r="STB1" s="475"/>
      <c r="STC1" s="475"/>
      <c r="STD1" s="475"/>
      <c r="STE1" s="475"/>
      <c r="STF1" s="475"/>
      <c r="STG1" s="475"/>
      <c r="STH1" s="475"/>
      <c r="STI1" s="475"/>
      <c r="STJ1" s="475"/>
      <c r="STK1" s="475"/>
      <c r="STL1" s="475"/>
      <c r="STM1" s="475"/>
      <c r="STN1" s="475"/>
      <c r="STO1" s="475"/>
      <c r="STP1" s="475"/>
      <c r="STQ1" s="475"/>
      <c r="STR1" s="475"/>
      <c r="STS1" s="475"/>
      <c r="STT1" s="475"/>
      <c r="STU1" s="475"/>
      <c r="STV1" s="475"/>
      <c r="STW1" s="475"/>
      <c r="STX1" s="475"/>
      <c r="STY1" s="475"/>
      <c r="STZ1" s="475"/>
      <c r="SUA1" s="475"/>
      <c r="SUB1" s="475"/>
      <c r="SUC1" s="475"/>
      <c r="SUD1" s="475"/>
      <c r="SUE1" s="475"/>
      <c r="SUF1" s="475"/>
      <c r="SUG1" s="475"/>
      <c r="SUH1" s="475"/>
      <c r="SUI1" s="475"/>
      <c r="SUJ1" s="475"/>
      <c r="SUK1" s="475"/>
      <c r="SUL1" s="475"/>
      <c r="SUM1" s="475"/>
      <c r="SUN1" s="475"/>
      <c r="SUO1" s="475"/>
      <c r="SUP1" s="475"/>
      <c r="SUQ1" s="475"/>
      <c r="SUR1" s="475"/>
      <c r="SUS1" s="475"/>
      <c r="SUT1" s="475"/>
      <c r="SUU1" s="475"/>
      <c r="SUV1" s="475"/>
      <c r="SUW1" s="475"/>
      <c r="SUX1" s="475"/>
      <c r="SUY1" s="475"/>
      <c r="SUZ1" s="475"/>
      <c r="SVA1" s="475"/>
      <c r="SVB1" s="475"/>
      <c r="SVC1" s="475"/>
      <c r="SVD1" s="475"/>
      <c r="SVE1" s="475"/>
      <c r="SVF1" s="475"/>
      <c r="SVG1" s="475"/>
      <c r="SVH1" s="475"/>
      <c r="SVI1" s="475"/>
      <c r="SVJ1" s="475"/>
      <c r="SVK1" s="475"/>
      <c r="SVL1" s="475"/>
      <c r="SVM1" s="475"/>
      <c r="SVN1" s="475"/>
      <c r="SVO1" s="475"/>
      <c r="SVP1" s="475"/>
      <c r="SVQ1" s="475"/>
      <c r="SVR1" s="475"/>
      <c r="SVS1" s="475"/>
      <c r="SVT1" s="475"/>
      <c r="SVU1" s="475"/>
      <c r="SVV1" s="475"/>
      <c r="SVW1" s="475"/>
      <c r="SVX1" s="475"/>
      <c r="SVY1" s="475"/>
      <c r="SVZ1" s="475"/>
      <c r="SWA1" s="475"/>
      <c r="SWB1" s="475"/>
      <c r="SWC1" s="475"/>
      <c r="SWD1" s="475"/>
      <c r="SWE1" s="475"/>
      <c r="SWF1" s="475"/>
      <c r="SWG1" s="475"/>
      <c r="SWH1" s="475"/>
      <c r="SWI1" s="475"/>
      <c r="SWJ1" s="475"/>
      <c r="SWK1" s="475"/>
      <c r="SWL1" s="475"/>
      <c r="SWM1" s="475"/>
      <c r="SWN1" s="475"/>
      <c r="SWO1" s="475"/>
      <c r="SWP1" s="475"/>
      <c r="SWQ1" s="475"/>
      <c r="SWR1" s="475"/>
      <c r="SWS1" s="475"/>
      <c r="SWT1" s="475"/>
      <c r="SWU1" s="475"/>
      <c r="SWV1" s="475"/>
      <c r="SWW1" s="475"/>
      <c r="SWX1" s="475"/>
      <c r="SWY1" s="475"/>
      <c r="SWZ1" s="475"/>
      <c r="SXA1" s="475"/>
      <c r="SXB1" s="475"/>
      <c r="SXC1" s="475"/>
      <c r="SXD1" s="475"/>
      <c r="SXE1" s="475"/>
      <c r="SXF1" s="475"/>
      <c r="SXG1" s="475"/>
      <c r="SXH1" s="475"/>
      <c r="SXI1" s="475"/>
      <c r="SXJ1" s="475"/>
      <c r="SXK1" s="475"/>
      <c r="SXL1" s="475"/>
      <c r="SXM1" s="475"/>
      <c r="SXN1" s="475"/>
      <c r="SXO1" s="475"/>
      <c r="SXP1" s="475"/>
      <c r="SXQ1" s="475"/>
      <c r="SXR1" s="475"/>
      <c r="SXS1" s="475"/>
      <c r="SXT1" s="475"/>
      <c r="SXU1" s="475"/>
      <c r="SXV1" s="475"/>
      <c r="SXW1" s="475"/>
      <c r="SXX1" s="475"/>
      <c r="SXY1" s="475"/>
      <c r="SXZ1" s="475"/>
      <c r="SYA1" s="475"/>
      <c r="SYB1" s="475"/>
      <c r="SYC1" s="475"/>
      <c r="SYD1" s="475"/>
      <c r="SYE1" s="475"/>
      <c r="SYF1" s="475"/>
      <c r="SYG1" s="475"/>
      <c r="SYH1" s="475"/>
      <c r="SYI1" s="475"/>
      <c r="SYJ1" s="475"/>
      <c r="SYK1" s="475"/>
      <c r="SYL1" s="475"/>
      <c r="SYM1" s="475"/>
      <c r="SYN1" s="475"/>
      <c r="SYO1" s="475"/>
      <c r="SYP1" s="475"/>
      <c r="SYQ1" s="475"/>
      <c r="SYR1" s="475"/>
      <c r="SYS1" s="475"/>
      <c r="SYT1" s="475"/>
      <c r="SYU1" s="475"/>
      <c r="SYV1" s="475"/>
      <c r="SYW1" s="475"/>
      <c r="SYX1" s="475"/>
      <c r="SYY1" s="475"/>
      <c r="SYZ1" s="475"/>
      <c r="SZA1" s="475"/>
      <c r="SZB1" s="475"/>
      <c r="SZC1" s="475"/>
      <c r="SZD1" s="475"/>
      <c r="SZE1" s="475"/>
      <c r="SZF1" s="475"/>
      <c r="SZG1" s="475"/>
      <c r="SZH1" s="475"/>
      <c r="SZI1" s="475"/>
      <c r="SZJ1" s="475"/>
      <c r="SZK1" s="475"/>
      <c r="SZL1" s="475"/>
      <c r="SZM1" s="475"/>
      <c r="SZN1" s="475"/>
      <c r="SZO1" s="475"/>
      <c r="SZP1" s="475"/>
      <c r="SZQ1" s="475"/>
      <c r="SZR1" s="475"/>
      <c r="SZS1" s="475"/>
      <c r="SZT1" s="475"/>
      <c r="SZU1" s="475"/>
      <c r="SZV1" s="475"/>
      <c r="SZW1" s="475"/>
      <c r="SZX1" s="475"/>
      <c r="SZY1" s="475"/>
      <c r="SZZ1" s="475"/>
      <c r="TAA1" s="475"/>
      <c r="TAB1" s="475"/>
      <c r="TAC1" s="475"/>
      <c r="TAD1" s="475"/>
      <c r="TAE1" s="475"/>
      <c r="TAF1" s="475"/>
      <c r="TAG1" s="475"/>
      <c r="TAH1" s="475"/>
      <c r="TAI1" s="475"/>
      <c r="TAJ1" s="475"/>
      <c r="TAK1" s="475"/>
      <c r="TAL1" s="475"/>
      <c r="TAM1" s="475"/>
      <c r="TAN1" s="475"/>
      <c r="TAO1" s="475"/>
      <c r="TAP1" s="475"/>
      <c r="TAQ1" s="475"/>
      <c r="TAR1" s="475"/>
      <c r="TAS1" s="475"/>
      <c r="TAT1" s="475"/>
      <c r="TAU1" s="475"/>
      <c r="TAV1" s="475"/>
      <c r="TAW1" s="475"/>
      <c r="TAX1" s="475"/>
      <c r="TAY1" s="475"/>
      <c r="TAZ1" s="475"/>
      <c r="TBA1" s="475"/>
      <c r="TBB1" s="475"/>
      <c r="TBC1" s="475"/>
      <c r="TBD1" s="475"/>
      <c r="TBE1" s="475"/>
      <c r="TBF1" s="475"/>
      <c r="TBG1" s="475"/>
      <c r="TBH1" s="475"/>
      <c r="TBI1" s="475"/>
      <c r="TBJ1" s="475"/>
      <c r="TBK1" s="475"/>
      <c r="TBL1" s="475"/>
      <c r="TBM1" s="475"/>
      <c r="TBN1" s="475"/>
      <c r="TBO1" s="475"/>
      <c r="TBP1" s="475"/>
      <c r="TBQ1" s="475"/>
      <c r="TBR1" s="475"/>
      <c r="TBS1" s="475"/>
      <c r="TBT1" s="475"/>
      <c r="TBU1" s="475"/>
      <c r="TBV1" s="475"/>
      <c r="TBW1" s="475"/>
      <c r="TBX1" s="475"/>
      <c r="TBY1" s="475"/>
      <c r="TBZ1" s="475"/>
      <c r="TCA1" s="475"/>
      <c r="TCB1" s="475"/>
      <c r="TCC1" s="475"/>
      <c r="TCD1" s="475"/>
      <c r="TCE1" s="475"/>
      <c r="TCF1" s="475"/>
      <c r="TCG1" s="475"/>
      <c r="TCH1" s="475"/>
      <c r="TCI1" s="475"/>
      <c r="TCJ1" s="475"/>
      <c r="TCK1" s="475"/>
      <c r="TCL1" s="475"/>
      <c r="TCM1" s="475"/>
      <c r="TCN1" s="475"/>
      <c r="TCO1" s="475"/>
      <c r="TCP1" s="475"/>
      <c r="TCQ1" s="475"/>
      <c r="TCR1" s="475"/>
      <c r="TCS1" s="475"/>
      <c r="TCT1" s="475"/>
      <c r="TCU1" s="475"/>
      <c r="TCV1" s="475"/>
      <c r="TCW1" s="475"/>
      <c r="TCX1" s="475"/>
      <c r="TCY1" s="475"/>
      <c r="TCZ1" s="475"/>
      <c r="TDA1" s="475"/>
      <c r="TDB1" s="475"/>
      <c r="TDC1" s="475"/>
      <c r="TDD1" s="475"/>
      <c r="TDE1" s="475"/>
      <c r="TDF1" s="475"/>
      <c r="TDG1" s="475"/>
      <c r="TDH1" s="475"/>
      <c r="TDI1" s="475"/>
      <c r="TDJ1" s="475"/>
      <c r="TDK1" s="475"/>
      <c r="TDL1" s="475"/>
      <c r="TDM1" s="475"/>
      <c r="TDN1" s="475"/>
      <c r="TDO1" s="475"/>
      <c r="TDP1" s="475"/>
      <c r="TDQ1" s="475"/>
      <c r="TDR1" s="475"/>
      <c r="TDS1" s="475"/>
      <c r="TDT1" s="475"/>
      <c r="TDU1" s="475"/>
      <c r="TDV1" s="475"/>
      <c r="TDW1" s="475"/>
      <c r="TDX1" s="475"/>
      <c r="TDY1" s="475"/>
      <c r="TDZ1" s="475"/>
      <c r="TEA1" s="475"/>
      <c r="TEB1" s="475"/>
      <c r="TEC1" s="475"/>
      <c r="TED1" s="475"/>
      <c r="TEE1" s="475"/>
      <c r="TEF1" s="475"/>
      <c r="TEG1" s="475"/>
      <c r="TEH1" s="475"/>
      <c r="TEI1" s="475"/>
      <c r="TEJ1" s="475"/>
      <c r="TEK1" s="475"/>
      <c r="TEL1" s="475"/>
      <c r="TEM1" s="475"/>
      <c r="TEN1" s="475"/>
      <c r="TEO1" s="475"/>
      <c r="TEP1" s="475"/>
      <c r="TEQ1" s="475"/>
      <c r="TER1" s="475"/>
      <c r="TES1" s="475"/>
      <c r="TET1" s="475"/>
      <c r="TEU1" s="475"/>
      <c r="TEV1" s="475"/>
      <c r="TEW1" s="475"/>
      <c r="TEX1" s="475"/>
      <c r="TEY1" s="475"/>
      <c r="TEZ1" s="475"/>
      <c r="TFA1" s="475"/>
      <c r="TFB1" s="475"/>
      <c r="TFC1" s="475"/>
      <c r="TFD1" s="475"/>
      <c r="TFE1" s="475"/>
      <c r="TFF1" s="475"/>
      <c r="TFG1" s="475"/>
      <c r="TFH1" s="475"/>
      <c r="TFI1" s="475"/>
      <c r="TFJ1" s="475"/>
      <c r="TFK1" s="475"/>
      <c r="TFL1" s="475"/>
      <c r="TFM1" s="475"/>
      <c r="TFN1" s="475"/>
      <c r="TFO1" s="475"/>
      <c r="TFP1" s="475"/>
      <c r="TFQ1" s="475"/>
      <c r="TFR1" s="475"/>
      <c r="TFS1" s="475"/>
      <c r="TFT1" s="475"/>
      <c r="TFU1" s="475"/>
      <c r="TFV1" s="475"/>
      <c r="TFW1" s="475"/>
      <c r="TFX1" s="475"/>
      <c r="TFY1" s="475"/>
      <c r="TFZ1" s="475"/>
      <c r="TGA1" s="475"/>
      <c r="TGB1" s="475"/>
      <c r="TGC1" s="475"/>
      <c r="TGD1" s="475"/>
      <c r="TGE1" s="475"/>
      <c r="TGF1" s="475"/>
      <c r="TGG1" s="475"/>
      <c r="TGH1" s="475"/>
      <c r="TGI1" s="475"/>
      <c r="TGJ1" s="475"/>
      <c r="TGK1" s="475"/>
      <c r="TGL1" s="475"/>
      <c r="TGM1" s="475"/>
      <c r="TGN1" s="475"/>
      <c r="TGO1" s="475"/>
      <c r="TGP1" s="475"/>
      <c r="TGQ1" s="475"/>
      <c r="TGR1" s="475"/>
      <c r="TGS1" s="475"/>
      <c r="TGT1" s="475"/>
      <c r="TGU1" s="475"/>
      <c r="TGV1" s="475"/>
      <c r="TGW1" s="475"/>
      <c r="TGX1" s="475"/>
      <c r="TGY1" s="475"/>
      <c r="TGZ1" s="475"/>
      <c r="THA1" s="475"/>
      <c r="THB1" s="475"/>
      <c r="THC1" s="475"/>
      <c r="THD1" s="475"/>
      <c r="THE1" s="475"/>
      <c r="THF1" s="475"/>
      <c r="THG1" s="475"/>
      <c r="THH1" s="475"/>
      <c r="THI1" s="475"/>
      <c r="THJ1" s="475"/>
      <c r="THK1" s="475"/>
      <c r="THL1" s="475"/>
      <c r="THM1" s="475"/>
      <c r="THN1" s="475"/>
      <c r="THO1" s="475"/>
      <c r="THP1" s="475"/>
      <c r="THQ1" s="475"/>
      <c r="THR1" s="475"/>
      <c r="THS1" s="475"/>
      <c r="THT1" s="475"/>
      <c r="THU1" s="475"/>
      <c r="THV1" s="475"/>
      <c r="THW1" s="475"/>
      <c r="THX1" s="475"/>
      <c r="THY1" s="475"/>
      <c r="THZ1" s="475"/>
      <c r="TIA1" s="475"/>
      <c r="TIB1" s="475"/>
      <c r="TIC1" s="475"/>
      <c r="TID1" s="475"/>
      <c r="TIE1" s="475"/>
      <c r="TIF1" s="475"/>
      <c r="TIG1" s="475"/>
      <c r="TIH1" s="475"/>
      <c r="TII1" s="475"/>
      <c r="TIJ1" s="475"/>
      <c r="TIK1" s="475"/>
      <c r="TIL1" s="475"/>
      <c r="TIM1" s="475"/>
      <c r="TIN1" s="475"/>
      <c r="TIO1" s="475"/>
      <c r="TIP1" s="475"/>
      <c r="TIQ1" s="475"/>
      <c r="TIR1" s="475"/>
      <c r="TIS1" s="475"/>
      <c r="TIT1" s="475"/>
      <c r="TIU1" s="475"/>
      <c r="TIV1" s="475"/>
      <c r="TIW1" s="475"/>
      <c r="TIX1" s="475"/>
      <c r="TIY1" s="475"/>
      <c r="TIZ1" s="475"/>
      <c r="TJA1" s="475"/>
      <c r="TJB1" s="475"/>
      <c r="TJC1" s="475"/>
      <c r="TJD1" s="475"/>
      <c r="TJE1" s="475"/>
      <c r="TJF1" s="475"/>
      <c r="TJG1" s="475"/>
      <c r="TJH1" s="475"/>
      <c r="TJI1" s="475"/>
      <c r="TJJ1" s="475"/>
      <c r="TJK1" s="475"/>
      <c r="TJL1" s="475"/>
      <c r="TJM1" s="475"/>
      <c r="TJN1" s="475"/>
      <c r="TJO1" s="475"/>
      <c r="TJP1" s="475"/>
      <c r="TJQ1" s="475"/>
      <c r="TJR1" s="475"/>
      <c r="TJS1" s="475"/>
      <c r="TJT1" s="475"/>
      <c r="TJU1" s="475"/>
      <c r="TJV1" s="475"/>
      <c r="TJW1" s="475"/>
      <c r="TJX1" s="475"/>
      <c r="TJY1" s="475"/>
      <c r="TJZ1" s="475"/>
      <c r="TKA1" s="475"/>
      <c r="TKB1" s="475"/>
      <c r="TKC1" s="475"/>
      <c r="TKD1" s="475"/>
      <c r="TKE1" s="475"/>
      <c r="TKF1" s="475"/>
      <c r="TKG1" s="475"/>
      <c r="TKH1" s="475"/>
      <c r="TKI1" s="475"/>
      <c r="TKJ1" s="475"/>
      <c r="TKK1" s="475"/>
      <c r="TKL1" s="475"/>
      <c r="TKM1" s="475"/>
      <c r="TKN1" s="475"/>
      <c r="TKO1" s="475"/>
      <c r="TKP1" s="475"/>
      <c r="TKQ1" s="475"/>
      <c r="TKR1" s="475"/>
      <c r="TKS1" s="475"/>
      <c r="TKT1" s="475"/>
      <c r="TKU1" s="475"/>
      <c r="TKV1" s="475"/>
      <c r="TKW1" s="475"/>
      <c r="TKX1" s="475"/>
      <c r="TKY1" s="475"/>
      <c r="TKZ1" s="475"/>
      <c r="TLA1" s="475"/>
      <c r="TLB1" s="475"/>
      <c r="TLC1" s="475"/>
      <c r="TLD1" s="475"/>
      <c r="TLE1" s="475"/>
      <c r="TLF1" s="475"/>
      <c r="TLG1" s="475"/>
      <c r="TLH1" s="475"/>
      <c r="TLI1" s="475"/>
      <c r="TLJ1" s="475"/>
      <c r="TLK1" s="475"/>
      <c r="TLL1" s="475"/>
      <c r="TLM1" s="475"/>
      <c r="TLN1" s="475"/>
      <c r="TLO1" s="475"/>
      <c r="TLP1" s="475"/>
      <c r="TLQ1" s="475"/>
      <c r="TLR1" s="475"/>
      <c r="TLS1" s="475"/>
      <c r="TLT1" s="475"/>
      <c r="TLU1" s="475"/>
      <c r="TLV1" s="475"/>
      <c r="TLW1" s="475"/>
      <c r="TLX1" s="475"/>
      <c r="TLY1" s="475"/>
      <c r="TLZ1" s="475"/>
      <c r="TMA1" s="475"/>
      <c r="TMB1" s="475"/>
      <c r="TMC1" s="475"/>
      <c r="TMD1" s="475"/>
      <c r="TME1" s="475"/>
      <c r="TMF1" s="475"/>
      <c r="TMG1" s="475"/>
      <c r="TMH1" s="475"/>
      <c r="TMI1" s="475"/>
      <c r="TMJ1" s="475"/>
      <c r="TMK1" s="475"/>
      <c r="TML1" s="475"/>
      <c r="TMM1" s="475"/>
      <c r="TMN1" s="475"/>
      <c r="TMO1" s="475"/>
      <c r="TMP1" s="475"/>
      <c r="TMQ1" s="475"/>
      <c r="TMR1" s="475"/>
      <c r="TMS1" s="475"/>
      <c r="TMT1" s="475"/>
      <c r="TMU1" s="475"/>
      <c r="TMV1" s="475"/>
      <c r="TMW1" s="475"/>
      <c r="TMX1" s="475"/>
      <c r="TMY1" s="475"/>
      <c r="TMZ1" s="475"/>
      <c r="TNA1" s="475"/>
      <c r="TNB1" s="475"/>
      <c r="TNC1" s="475"/>
      <c r="TND1" s="475"/>
      <c r="TNE1" s="475"/>
      <c r="TNF1" s="475"/>
      <c r="TNG1" s="475"/>
      <c r="TNH1" s="475"/>
      <c r="TNI1" s="475"/>
      <c r="TNJ1" s="475"/>
      <c r="TNK1" s="475"/>
      <c r="TNL1" s="475"/>
      <c r="TNM1" s="475"/>
      <c r="TNN1" s="475"/>
      <c r="TNO1" s="475"/>
      <c r="TNP1" s="475"/>
      <c r="TNQ1" s="475"/>
      <c r="TNR1" s="475"/>
      <c r="TNS1" s="475"/>
      <c r="TNT1" s="475"/>
      <c r="TNU1" s="475"/>
      <c r="TNV1" s="475"/>
      <c r="TNW1" s="475"/>
      <c r="TNX1" s="475"/>
      <c r="TNY1" s="475"/>
      <c r="TNZ1" s="475"/>
      <c r="TOA1" s="475"/>
      <c r="TOB1" s="475"/>
      <c r="TOC1" s="475"/>
      <c r="TOD1" s="475"/>
      <c r="TOE1" s="475"/>
      <c r="TOF1" s="475"/>
      <c r="TOG1" s="475"/>
      <c r="TOH1" s="475"/>
      <c r="TOI1" s="475"/>
      <c r="TOJ1" s="475"/>
      <c r="TOK1" s="475"/>
      <c r="TOL1" s="475"/>
      <c r="TOM1" s="475"/>
      <c r="TON1" s="475"/>
      <c r="TOO1" s="475"/>
      <c r="TOP1" s="475"/>
      <c r="TOQ1" s="475"/>
      <c r="TOR1" s="475"/>
      <c r="TOS1" s="475"/>
      <c r="TOT1" s="475"/>
      <c r="TOU1" s="475"/>
      <c r="TOV1" s="475"/>
      <c r="TOW1" s="475"/>
      <c r="TOX1" s="475"/>
      <c r="TOY1" s="475"/>
      <c r="TOZ1" s="475"/>
      <c r="TPA1" s="475"/>
      <c r="TPB1" s="475"/>
      <c r="TPC1" s="475"/>
      <c r="TPD1" s="475"/>
      <c r="TPE1" s="475"/>
      <c r="TPF1" s="475"/>
      <c r="TPG1" s="475"/>
      <c r="TPH1" s="475"/>
      <c r="TPI1" s="475"/>
      <c r="TPJ1" s="475"/>
      <c r="TPK1" s="475"/>
      <c r="TPL1" s="475"/>
      <c r="TPM1" s="475"/>
      <c r="TPN1" s="475"/>
      <c r="TPO1" s="475"/>
      <c r="TPP1" s="475"/>
      <c r="TPQ1" s="475"/>
      <c r="TPR1" s="475"/>
      <c r="TPS1" s="475"/>
      <c r="TPT1" s="475"/>
      <c r="TPU1" s="475"/>
      <c r="TPV1" s="475"/>
      <c r="TPW1" s="475"/>
      <c r="TPX1" s="475"/>
      <c r="TPY1" s="475"/>
      <c r="TPZ1" s="475"/>
      <c r="TQA1" s="475"/>
      <c r="TQB1" s="475"/>
      <c r="TQC1" s="475"/>
      <c r="TQD1" s="475"/>
      <c r="TQE1" s="475"/>
      <c r="TQF1" s="475"/>
      <c r="TQG1" s="475"/>
      <c r="TQH1" s="475"/>
      <c r="TQI1" s="475"/>
      <c r="TQJ1" s="475"/>
      <c r="TQK1" s="475"/>
      <c r="TQL1" s="475"/>
      <c r="TQM1" s="475"/>
      <c r="TQN1" s="475"/>
      <c r="TQO1" s="475"/>
      <c r="TQP1" s="475"/>
      <c r="TQQ1" s="475"/>
      <c r="TQR1" s="475"/>
      <c r="TQS1" s="475"/>
      <c r="TQT1" s="475"/>
      <c r="TQU1" s="475"/>
      <c r="TQV1" s="475"/>
      <c r="TQW1" s="475"/>
      <c r="TQX1" s="475"/>
      <c r="TQY1" s="475"/>
      <c r="TQZ1" s="475"/>
      <c r="TRA1" s="475"/>
      <c r="TRB1" s="475"/>
      <c r="TRC1" s="475"/>
      <c r="TRD1" s="475"/>
      <c r="TRE1" s="475"/>
      <c r="TRF1" s="475"/>
      <c r="TRG1" s="475"/>
      <c r="TRH1" s="475"/>
      <c r="TRI1" s="475"/>
      <c r="TRJ1" s="475"/>
      <c r="TRK1" s="475"/>
      <c r="TRL1" s="475"/>
      <c r="TRM1" s="475"/>
      <c r="TRN1" s="475"/>
      <c r="TRO1" s="475"/>
      <c r="TRP1" s="475"/>
      <c r="TRQ1" s="475"/>
      <c r="TRR1" s="475"/>
      <c r="TRS1" s="475"/>
      <c r="TRT1" s="475"/>
      <c r="TRU1" s="475"/>
      <c r="TRV1" s="475"/>
      <c r="TRW1" s="475"/>
      <c r="TRX1" s="475"/>
      <c r="TRY1" s="475"/>
      <c r="TRZ1" s="475"/>
      <c r="TSA1" s="475"/>
      <c r="TSB1" s="475"/>
      <c r="TSC1" s="475"/>
      <c r="TSD1" s="475"/>
      <c r="TSE1" s="475"/>
      <c r="TSF1" s="475"/>
      <c r="TSG1" s="475"/>
      <c r="TSH1" s="475"/>
      <c r="TSI1" s="475"/>
      <c r="TSJ1" s="475"/>
      <c r="TSK1" s="475"/>
      <c r="TSL1" s="475"/>
      <c r="TSM1" s="475"/>
      <c r="TSN1" s="475"/>
      <c r="TSO1" s="475"/>
      <c r="TSP1" s="475"/>
      <c r="TSQ1" s="475"/>
      <c r="TSR1" s="475"/>
      <c r="TSS1" s="475"/>
      <c r="TST1" s="475"/>
      <c r="TSU1" s="475"/>
      <c r="TSV1" s="475"/>
      <c r="TSW1" s="475"/>
      <c r="TSX1" s="475"/>
      <c r="TSY1" s="475"/>
      <c r="TSZ1" s="475"/>
      <c r="TTA1" s="475"/>
      <c r="TTB1" s="475"/>
      <c r="TTC1" s="475"/>
      <c r="TTD1" s="475"/>
      <c r="TTE1" s="475"/>
      <c r="TTF1" s="475"/>
      <c r="TTG1" s="475"/>
      <c r="TTH1" s="475"/>
      <c r="TTI1" s="475"/>
      <c r="TTJ1" s="475"/>
      <c r="TTK1" s="475"/>
      <c r="TTL1" s="475"/>
      <c r="TTM1" s="475"/>
      <c r="TTN1" s="475"/>
      <c r="TTO1" s="475"/>
      <c r="TTP1" s="475"/>
      <c r="TTQ1" s="475"/>
      <c r="TTR1" s="475"/>
      <c r="TTS1" s="475"/>
      <c r="TTT1" s="475"/>
      <c r="TTU1" s="475"/>
      <c r="TTV1" s="475"/>
      <c r="TTW1" s="475"/>
      <c r="TTX1" s="475"/>
      <c r="TTY1" s="475"/>
      <c r="TTZ1" s="475"/>
      <c r="TUA1" s="475"/>
      <c r="TUB1" s="475"/>
      <c r="TUC1" s="475"/>
      <c r="TUD1" s="475"/>
      <c r="TUE1" s="475"/>
      <c r="TUF1" s="475"/>
      <c r="TUG1" s="475"/>
      <c r="TUH1" s="475"/>
      <c r="TUI1" s="475"/>
      <c r="TUJ1" s="475"/>
      <c r="TUK1" s="475"/>
      <c r="TUL1" s="475"/>
      <c r="TUM1" s="475"/>
      <c r="TUN1" s="475"/>
      <c r="TUO1" s="475"/>
      <c r="TUP1" s="475"/>
      <c r="TUQ1" s="475"/>
      <c r="TUR1" s="475"/>
      <c r="TUS1" s="475"/>
      <c r="TUT1" s="475"/>
      <c r="TUU1" s="475"/>
      <c r="TUV1" s="475"/>
      <c r="TUW1" s="475"/>
      <c r="TUX1" s="475"/>
      <c r="TUY1" s="475"/>
      <c r="TUZ1" s="475"/>
      <c r="TVA1" s="475"/>
      <c r="TVB1" s="475"/>
      <c r="TVC1" s="475"/>
      <c r="TVD1" s="475"/>
      <c r="TVE1" s="475"/>
      <c r="TVF1" s="475"/>
      <c r="TVG1" s="475"/>
      <c r="TVH1" s="475"/>
      <c r="TVI1" s="475"/>
      <c r="TVJ1" s="475"/>
      <c r="TVK1" s="475"/>
      <c r="TVL1" s="475"/>
      <c r="TVM1" s="475"/>
      <c r="TVN1" s="475"/>
      <c r="TVO1" s="475"/>
      <c r="TVP1" s="475"/>
      <c r="TVQ1" s="475"/>
      <c r="TVR1" s="475"/>
      <c r="TVS1" s="475"/>
      <c r="TVT1" s="475"/>
      <c r="TVU1" s="475"/>
      <c r="TVV1" s="475"/>
      <c r="TVW1" s="475"/>
      <c r="TVX1" s="475"/>
      <c r="TVY1" s="475"/>
      <c r="TVZ1" s="475"/>
      <c r="TWA1" s="475"/>
      <c r="TWB1" s="475"/>
      <c r="TWC1" s="475"/>
      <c r="TWD1" s="475"/>
      <c r="TWE1" s="475"/>
      <c r="TWF1" s="475"/>
      <c r="TWG1" s="475"/>
      <c r="TWH1" s="475"/>
      <c r="TWI1" s="475"/>
      <c r="TWJ1" s="475"/>
      <c r="TWK1" s="475"/>
      <c r="TWL1" s="475"/>
      <c r="TWM1" s="475"/>
      <c r="TWN1" s="475"/>
      <c r="TWO1" s="475"/>
      <c r="TWP1" s="475"/>
      <c r="TWQ1" s="475"/>
      <c r="TWR1" s="475"/>
      <c r="TWS1" s="475"/>
      <c r="TWT1" s="475"/>
      <c r="TWU1" s="475"/>
      <c r="TWV1" s="475"/>
      <c r="TWW1" s="475"/>
      <c r="TWX1" s="475"/>
      <c r="TWY1" s="475"/>
      <c r="TWZ1" s="475"/>
      <c r="TXA1" s="475"/>
      <c r="TXB1" s="475"/>
      <c r="TXC1" s="475"/>
      <c r="TXD1" s="475"/>
      <c r="TXE1" s="475"/>
      <c r="TXF1" s="475"/>
      <c r="TXG1" s="475"/>
      <c r="TXH1" s="475"/>
      <c r="TXI1" s="475"/>
      <c r="TXJ1" s="475"/>
      <c r="TXK1" s="475"/>
      <c r="TXL1" s="475"/>
      <c r="TXM1" s="475"/>
      <c r="TXN1" s="475"/>
      <c r="TXO1" s="475"/>
      <c r="TXP1" s="475"/>
      <c r="TXQ1" s="475"/>
      <c r="TXR1" s="475"/>
      <c r="TXS1" s="475"/>
      <c r="TXT1" s="475"/>
      <c r="TXU1" s="475"/>
      <c r="TXV1" s="475"/>
      <c r="TXW1" s="475"/>
      <c r="TXX1" s="475"/>
      <c r="TXY1" s="475"/>
      <c r="TXZ1" s="475"/>
      <c r="TYA1" s="475"/>
      <c r="TYB1" s="475"/>
      <c r="TYC1" s="475"/>
      <c r="TYD1" s="475"/>
      <c r="TYE1" s="475"/>
      <c r="TYF1" s="475"/>
      <c r="TYG1" s="475"/>
      <c r="TYH1" s="475"/>
      <c r="TYI1" s="475"/>
      <c r="TYJ1" s="475"/>
      <c r="TYK1" s="475"/>
      <c r="TYL1" s="475"/>
      <c r="TYM1" s="475"/>
      <c r="TYN1" s="475"/>
      <c r="TYO1" s="475"/>
      <c r="TYP1" s="475"/>
      <c r="TYQ1" s="475"/>
      <c r="TYR1" s="475"/>
      <c r="TYS1" s="475"/>
      <c r="TYT1" s="475"/>
      <c r="TYU1" s="475"/>
      <c r="TYV1" s="475"/>
      <c r="TYW1" s="475"/>
      <c r="TYX1" s="475"/>
      <c r="TYY1" s="475"/>
      <c r="TYZ1" s="475"/>
      <c r="TZA1" s="475"/>
      <c r="TZB1" s="475"/>
      <c r="TZC1" s="475"/>
      <c r="TZD1" s="475"/>
      <c r="TZE1" s="475"/>
      <c r="TZF1" s="475"/>
      <c r="TZG1" s="475"/>
      <c r="TZH1" s="475"/>
      <c r="TZI1" s="475"/>
      <c r="TZJ1" s="475"/>
      <c r="TZK1" s="475"/>
      <c r="TZL1" s="475"/>
      <c r="TZM1" s="475"/>
      <c r="TZN1" s="475"/>
      <c r="TZO1" s="475"/>
      <c r="TZP1" s="475"/>
      <c r="TZQ1" s="475"/>
      <c r="TZR1" s="475"/>
      <c r="TZS1" s="475"/>
      <c r="TZT1" s="475"/>
      <c r="TZU1" s="475"/>
      <c r="TZV1" s="475"/>
      <c r="TZW1" s="475"/>
      <c r="TZX1" s="475"/>
      <c r="TZY1" s="475"/>
      <c r="TZZ1" s="475"/>
      <c r="UAA1" s="475"/>
      <c r="UAB1" s="475"/>
      <c r="UAC1" s="475"/>
      <c r="UAD1" s="475"/>
      <c r="UAE1" s="475"/>
      <c r="UAF1" s="475"/>
      <c r="UAG1" s="475"/>
      <c r="UAH1" s="475"/>
      <c r="UAI1" s="475"/>
      <c r="UAJ1" s="475"/>
      <c r="UAK1" s="475"/>
      <c r="UAL1" s="475"/>
      <c r="UAM1" s="475"/>
      <c r="UAN1" s="475"/>
      <c r="UAO1" s="475"/>
      <c r="UAP1" s="475"/>
      <c r="UAQ1" s="475"/>
      <c r="UAR1" s="475"/>
      <c r="UAS1" s="475"/>
      <c r="UAT1" s="475"/>
      <c r="UAU1" s="475"/>
      <c r="UAV1" s="475"/>
      <c r="UAW1" s="475"/>
      <c r="UAX1" s="475"/>
      <c r="UAY1" s="475"/>
      <c r="UAZ1" s="475"/>
      <c r="UBA1" s="475"/>
      <c r="UBB1" s="475"/>
      <c r="UBC1" s="475"/>
      <c r="UBD1" s="475"/>
      <c r="UBE1" s="475"/>
      <c r="UBF1" s="475"/>
      <c r="UBG1" s="475"/>
      <c r="UBH1" s="475"/>
      <c r="UBI1" s="475"/>
      <c r="UBJ1" s="475"/>
      <c r="UBK1" s="475"/>
      <c r="UBL1" s="475"/>
      <c r="UBM1" s="475"/>
      <c r="UBN1" s="475"/>
      <c r="UBO1" s="475"/>
      <c r="UBP1" s="475"/>
      <c r="UBQ1" s="475"/>
      <c r="UBR1" s="475"/>
      <c r="UBS1" s="475"/>
      <c r="UBT1" s="475"/>
      <c r="UBU1" s="475"/>
      <c r="UBV1" s="475"/>
      <c r="UBW1" s="475"/>
      <c r="UBX1" s="475"/>
      <c r="UBY1" s="475"/>
      <c r="UBZ1" s="475"/>
      <c r="UCA1" s="475"/>
      <c r="UCB1" s="475"/>
      <c r="UCC1" s="475"/>
      <c r="UCD1" s="475"/>
      <c r="UCE1" s="475"/>
      <c r="UCF1" s="475"/>
      <c r="UCG1" s="475"/>
      <c r="UCH1" s="475"/>
      <c r="UCI1" s="475"/>
      <c r="UCJ1" s="475"/>
      <c r="UCK1" s="475"/>
      <c r="UCL1" s="475"/>
      <c r="UCM1" s="475"/>
      <c r="UCN1" s="475"/>
      <c r="UCO1" s="475"/>
      <c r="UCP1" s="475"/>
      <c r="UCQ1" s="475"/>
      <c r="UCR1" s="475"/>
      <c r="UCS1" s="475"/>
      <c r="UCT1" s="475"/>
      <c r="UCU1" s="475"/>
      <c r="UCV1" s="475"/>
      <c r="UCW1" s="475"/>
      <c r="UCX1" s="475"/>
      <c r="UCY1" s="475"/>
      <c r="UCZ1" s="475"/>
      <c r="UDA1" s="475"/>
      <c r="UDB1" s="475"/>
      <c r="UDC1" s="475"/>
      <c r="UDD1" s="475"/>
      <c r="UDE1" s="475"/>
      <c r="UDF1" s="475"/>
      <c r="UDG1" s="475"/>
      <c r="UDH1" s="475"/>
      <c r="UDI1" s="475"/>
      <c r="UDJ1" s="475"/>
      <c r="UDK1" s="475"/>
      <c r="UDL1" s="475"/>
      <c r="UDM1" s="475"/>
      <c r="UDN1" s="475"/>
      <c r="UDO1" s="475"/>
      <c r="UDP1" s="475"/>
      <c r="UDQ1" s="475"/>
      <c r="UDR1" s="475"/>
      <c r="UDS1" s="475"/>
      <c r="UDT1" s="475"/>
      <c r="UDU1" s="475"/>
      <c r="UDV1" s="475"/>
      <c r="UDW1" s="475"/>
      <c r="UDX1" s="475"/>
      <c r="UDY1" s="475"/>
      <c r="UDZ1" s="475"/>
      <c r="UEA1" s="475"/>
      <c r="UEB1" s="475"/>
      <c r="UEC1" s="475"/>
      <c r="UED1" s="475"/>
      <c r="UEE1" s="475"/>
      <c r="UEF1" s="475"/>
      <c r="UEG1" s="475"/>
      <c r="UEH1" s="475"/>
      <c r="UEI1" s="475"/>
      <c r="UEJ1" s="475"/>
      <c r="UEK1" s="475"/>
      <c r="UEL1" s="475"/>
      <c r="UEM1" s="475"/>
      <c r="UEN1" s="475"/>
      <c r="UEO1" s="475"/>
      <c r="UEP1" s="475"/>
      <c r="UEQ1" s="475"/>
      <c r="UER1" s="475"/>
      <c r="UES1" s="475"/>
      <c r="UET1" s="475"/>
      <c r="UEU1" s="475"/>
      <c r="UEV1" s="475"/>
      <c r="UEW1" s="475"/>
      <c r="UEX1" s="475"/>
      <c r="UEY1" s="475"/>
      <c r="UEZ1" s="475"/>
      <c r="UFA1" s="475"/>
      <c r="UFB1" s="475"/>
      <c r="UFC1" s="475"/>
      <c r="UFD1" s="475"/>
      <c r="UFE1" s="475"/>
      <c r="UFF1" s="475"/>
      <c r="UFG1" s="475"/>
      <c r="UFH1" s="475"/>
      <c r="UFI1" s="475"/>
      <c r="UFJ1" s="475"/>
      <c r="UFK1" s="475"/>
      <c r="UFL1" s="475"/>
      <c r="UFM1" s="475"/>
      <c r="UFN1" s="475"/>
      <c r="UFO1" s="475"/>
      <c r="UFP1" s="475"/>
      <c r="UFQ1" s="475"/>
      <c r="UFR1" s="475"/>
      <c r="UFS1" s="475"/>
      <c r="UFT1" s="475"/>
      <c r="UFU1" s="475"/>
      <c r="UFV1" s="475"/>
      <c r="UFW1" s="475"/>
      <c r="UFX1" s="475"/>
      <c r="UFY1" s="475"/>
      <c r="UFZ1" s="475"/>
      <c r="UGA1" s="475"/>
      <c r="UGB1" s="475"/>
      <c r="UGC1" s="475"/>
      <c r="UGD1" s="475"/>
      <c r="UGE1" s="475"/>
      <c r="UGF1" s="475"/>
      <c r="UGG1" s="475"/>
      <c r="UGH1" s="475"/>
      <c r="UGI1" s="475"/>
      <c r="UGJ1" s="475"/>
      <c r="UGK1" s="475"/>
      <c r="UGL1" s="475"/>
      <c r="UGM1" s="475"/>
      <c r="UGN1" s="475"/>
      <c r="UGO1" s="475"/>
      <c r="UGP1" s="475"/>
      <c r="UGQ1" s="475"/>
      <c r="UGR1" s="475"/>
      <c r="UGS1" s="475"/>
      <c r="UGT1" s="475"/>
      <c r="UGU1" s="475"/>
      <c r="UGV1" s="475"/>
      <c r="UGW1" s="475"/>
      <c r="UGX1" s="475"/>
      <c r="UGY1" s="475"/>
      <c r="UGZ1" s="475"/>
      <c r="UHA1" s="475"/>
      <c r="UHB1" s="475"/>
      <c r="UHC1" s="475"/>
      <c r="UHD1" s="475"/>
      <c r="UHE1" s="475"/>
      <c r="UHF1" s="475"/>
      <c r="UHG1" s="475"/>
      <c r="UHH1" s="475"/>
      <c r="UHI1" s="475"/>
      <c r="UHJ1" s="475"/>
      <c r="UHK1" s="475"/>
      <c r="UHL1" s="475"/>
      <c r="UHM1" s="475"/>
      <c r="UHN1" s="475"/>
      <c r="UHO1" s="475"/>
      <c r="UHP1" s="475"/>
      <c r="UHQ1" s="475"/>
      <c r="UHR1" s="475"/>
      <c r="UHS1" s="475"/>
      <c r="UHT1" s="475"/>
      <c r="UHU1" s="475"/>
      <c r="UHV1" s="475"/>
      <c r="UHW1" s="475"/>
      <c r="UHX1" s="475"/>
      <c r="UHY1" s="475"/>
      <c r="UHZ1" s="475"/>
      <c r="UIA1" s="475"/>
      <c r="UIB1" s="475"/>
      <c r="UIC1" s="475"/>
      <c r="UID1" s="475"/>
      <c r="UIE1" s="475"/>
      <c r="UIF1" s="475"/>
      <c r="UIG1" s="475"/>
      <c r="UIH1" s="475"/>
      <c r="UII1" s="475"/>
      <c r="UIJ1" s="475"/>
      <c r="UIK1" s="475"/>
      <c r="UIL1" s="475"/>
      <c r="UIM1" s="475"/>
      <c r="UIN1" s="475"/>
      <c r="UIO1" s="475"/>
      <c r="UIP1" s="475"/>
      <c r="UIQ1" s="475"/>
      <c r="UIR1" s="475"/>
      <c r="UIS1" s="475"/>
      <c r="UIT1" s="475"/>
      <c r="UIU1" s="475"/>
      <c r="UIV1" s="475"/>
      <c r="UIW1" s="475"/>
      <c r="UIX1" s="475"/>
      <c r="UIY1" s="475"/>
      <c r="UIZ1" s="475"/>
      <c r="UJA1" s="475"/>
      <c r="UJB1" s="475"/>
      <c r="UJC1" s="475"/>
      <c r="UJD1" s="475"/>
      <c r="UJE1" s="475"/>
      <c r="UJF1" s="475"/>
      <c r="UJG1" s="475"/>
      <c r="UJH1" s="475"/>
      <c r="UJI1" s="475"/>
      <c r="UJJ1" s="475"/>
      <c r="UJK1" s="475"/>
      <c r="UJL1" s="475"/>
      <c r="UJM1" s="475"/>
      <c r="UJN1" s="475"/>
      <c r="UJO1" s="475"/>
      <c r="UJP1" s="475"/>
      <c r="UJQ1" s="475"/>
      <c r="UJR1" s="475"/>
      <c r="UJS1" s="475"/>
      <c r="UJT1" s="475"/>
      <c r="UJU1" s="475"/>
      <c r="UJV1" s="475"/>
      <c r="UJW1" s="475"/>
      <c r="UJX1" s="475"/>
      <c r="UJY1" s="475"/>
      <c r="UJZ1" s="475"/>
      <c r="UKA1" s="475"/>
      <c r="UKB1" s="475"/>
      <c r="UKC1" s="475"/>
      <c r="UKD1" s="475"/>
      <c r="UKE1" s="475"/>
      <c r="UKF1" s="475"/>
      <c r="UKG1" s="475"/>
      <c r="UKH1" s="475"/>
      <c r="UKI1" s="475"/>
      <c r="UKJ1" s="475"/>
      <c r="UKK1" s="475"/>
      <c r="UKL1" s="475"/>
      <c r="UKM1" s="475"/>
      <c r="UKN1" s="475"/>
      <c r="UKO1" s="475"/>
      <c r="UKP1" s="475"/>
      <c r="UKQ1" s="475"/>
      <c r="UKR1" s="475"/>
      <c r="UKS1" s="475"/>
      <c r="UKT1" s="475"/>
      <c r="UKU1" s="475"/>
      <c r="UKV1" s="475"/>
      <c r="UKW1" s="475"/>
      <c r="UKX1" s="475"/>
      <c r="UKY1" s="475"/>
      <c r="UKZ1" s="475"/>
      <c r="ULA1" s="475"/>
      <c r="ULB1" s="475"/>
      <c r="ULC1" s="475"/>
      <c r="ULD1" s="475"/>
      <c r="ULE1" s="475"/>
      <c r="ULF1" s="475"/>
      <c r="ULG1" s="475"/>
      <c r="ULH1" s="475"/>
      <c r="ULI1" s="475"/>
      <c r="ULJ1" s="475"/>
      <c r="ULK1" s="475"/>
      <c r="ULL1" s="475"/>
      <c r="ULM1" s="475"/>
      <c r="ULN1" s="475"/>
      <c r="ULO1" s="475"/>
      <c r="ULP1" s="475"/>
      <c r="ULQ1" s="475"/>
      <c r="ULR1" s="475"/>
      <c r="ULS1" s="475"/>
      <c r="ULT1" s="475"/>
      <c r="ULU1" s="475"/>
      <c r="ULV1" s="475"/>
      <c r="ULW1" s="475"/>
      <c r="ULX1" s="475"/>
      <c r="ULY1" s="475"/>
      <c r="ULZ1" s="475"/>
      <c r="UMA1" s="475"/>
      <c r="UMB1" s="475"/>
      <c r="UMC1" s="475"/>
      <c r="UMD1" s="475"/>
      <c r="UME1" s="475"/>
      <c r="UMF1" s="475"/>
      <c r="UMG1" s="475"/>
      <c r="UMH1" s="475"/>
      <c r="UMI1" s="475"/>
      <c r="UMJ1" s="475"/>
      <c r="UMK1" s="475"/>
      <c r="UML1" s="475"/>
      <c r="UMM1" s="475"/>
      <c r="UMN1" s="475"/>
      <c r="UMO1" s="475"/>
      <c r="UMP1" s="475"/>
      <c r="UMQ1" s="475"/>
      <c r="UMR1" s="475"/>
      <c r="UMS1" s="475"/>
      <c r="UMT1" s="475"/>
      <c r="UMU1" s="475"/>
      <c r="UMV1" s="475"/>
      <c r="UMW1" s="475"/>
      <c r="UMX1" s="475"/>
      <c r="UMY1" s="475"/>
      <c r="UMZ1" s="475"/>
      <c r="UNA1" s="475"/>
      <c r="UNB1" s="475"/>
      <c r="UNC1" s="475"/>
      <c r="UND1" s="475"/>
      <c r="UNE1" s="475"/>
      <c r="UNF1" s="475"/>
      <c r="UNG1" s="475"/>
      <c r="UNH1" s="475"/>
      <c r="UNI1" s="475"/>
      <c r="UNJ1" s="475"/>
      <c r="UNK1" s="475"/>
      <c r="UNL1" s="475"/>
      <c r="UNM1" s="475"/>
      <c r="UNN1" s="475"/>
      <c r="UNO1" s="475"/>
      <c r="UNP1" s="475"/>
      <c r="UNQ1" s="475"/>
      <c r="UNR1" s="475"/>
      <c r="UNS1" s="475"/>
      <c r="UNT1" s="475"/>
      <c r="UNU1" s="475"/>
      <c r="UNV1" s="475"/>
      <c r="UNW1" s="475"/>
      <c r="UNX1" s="475"/>
      <c r="UNY1" s="475"/>
      <c r="UNZ1" s="475"/>
      <c r="UOA1" s="475"/>
      <c r="UOB1" s="475"/>
      <c r="UOC1" s="475"/>
      <c r="UOD1" s="475"/>
      <c r="UOE1" s="475"/>
      <c r="UOF1" s="475"/>
      <c r="UOG1" s="475"/>
      <c r="UOH1" s="475"/>
      <c r="UOI1" s="475"/>
      <c r="UOJ1" s="475"/>
      <c r="UOK1" s="475"/>
      <c r="UOL1" s="475"/>
      <c r="UOM1" s="475"/>
      <c r="UON1" s="475"/>
      <c r="UOO1" s="475"/>
      <c r="UOP1" s="475"/>
      <c r="UOQ1" s="475"/>
      <c r="UOR1" s="475"/>
      <c r="UOS1" s="475"/>
      <c r="UOT1" s="475"/>
      <c r="UOU1" s="475"/>
      <c r="UOV1" s="475"/>
      <c r="UOW1" s="475"/>
      <c r="UOX1" s="475"/>
      <c r="UOY1" s="475"/>
      <c r="UOZ1" s="475"/>
      <c r="UPA1" s="475"/>
      <c r="UPB1" s="475"/>
      <c r="UPC1" s="475"/>
      <c r="UPD1" s="475"/>
      <c r="UPE1" s="475"/>
      <c r="UPF1" s="475"/>
      <c r="UPG1" s="475"/>
      <c r="UPH1" s="475"/>
      <c r="UPI1" s="475"/>
      <c r="UPJ1" s="475"/>
      <c r="UPK1" s="475"/>
      <c r="UPL1" s="475"/>
      <c r="UPM1" s="475"/>
      <c r="UPN1" s="475"/>
      <c r="UPO1" s="475"/>
      <c r="UPP1" s="475"/>
      <c r="UPQ1" s="475"/>
      <c r="UPR1" s="475"/>
      <c r="UPS1" s="475"/>
      <c r="UPT1" s="475"/>
      <c r="UPU1" s="475"/>
      <c r="UPV1" s="475"/>
      <c r="UPW1" s="475"/>
      <c r="UPX1" s="475"/>
      <c r="UPY1" s="475"/>
      <c r="UPZ1" s="475"/>
      <c r="UQA1" s="475"/>
      <c r="UQB1" s="475"/>
      <c r="UQC1" s="475"/>
      <c r="UQD1" s="475"/>
      <c r="UQE1" s="475"/>
      <c r="UQF1" s="475"/>
      <c r="UQG1" s="475"/>
      <c r="UQH1" s="475"/>
      <c r="UQI1" s="475"/>
      <c r="UQJ1" s="475"/>
      <c r="UQK1" s="475"/>
      <c r="UQL1" s="475"/>
      <c r="UQM1" s="475"/>
      <c r="UQN1" s="475"/>
      <c r="UQO1" s="475"/>
      <c r="UQP1" s="475"/>
      <c r="UQQ1" s="475"/>
      <c r="UQR1" s="475"/>
      <c r="UQS1" s="475"/>
      <c r="UQT1" s="475"/>
      <c r="UQU1" s="475"/>
      <c r="UQV1" s="475"/>
      <c r="UQW1" s="475"/>
      <c r="UQX1" s="475"/>
      <c r="UQY1" s="475"/>
      <c r="UQZ1" s="475"/>
      <c r="URA1" s="475"/>
      <c r="URB1" s="475"/>
      <c r="URC1" s="475"/>
      <c r="URD1" s="475"/>
      <c r="URE1" s="475"/>
      <c r="URF1" s="475"/>
      <c r="URG1" s="475"/>
      <c r="URH1" s="475"/>
      <c r="URI1" s="475"/>
      <c r="URJ1" s="475"/>
      <c r="URK1" s="475"/>
      <c r="URL1" s="475"/>
      <c r="URM1" s="475"/>
      <c r="URN1" s="475"/>
      <c r="URO1" s="475"/>
      <c r="URP1" s="475"/>
      <c r="URQ1" s="475"/>
      <c r="URR1" s="475"/>
      <c r="URS1" s="475"/>
      <c r="URT1" s="475"/>
      <c r="URU1" s="475"/>
      <c r="URV1" s="475"/>
      <c r="URW1" s="475"/>
      <c r="URX1" s="475"/>
      <c r="URY1" s="475"/>
      <c r="URZ1" s="475"/>
      <c r="USA1" s="475"/>
      <c r="USB1" s="475"/>
      <c r="USC1" s="475"/>
      <c r="USD1" s="475"/>
      <c r="USE1" s="475"/>
      <c r="USF1" s="475"/>
      <c r="USG1" s="475"/>
      <c r="USH1" s="475"/>
      <c r="USI1" s="475"/>
      <c r="USJ1" s="475"/>
      <c r="USK1" s="475"/>
      <c r="USL1" s="475"/>
      <c r="USM1" s="475"/>
      <c r="USN1" s="475"/>
      <c r="USO1" s="475"/>
      <c r="USP1" s="475"/>
      <c r="USQ1" s="475"/>
      <c r="USR1" s="475"/>
      <c r="USS1" s="475"/>
      <c r="UST1" s="475"/>
      <c r="USU1" s="475"/>
      <c r="USV1" s="475"/>
      <c r="USW1" s="475"/>
      <c r="USX1" s="475"/>
      <c r="USY1" s="475"/>
      <c r="USZ1" s="475"/>
      <c r="UTA1" s="475"/>
      <c r="UTB1" s="475"/>
      <c r="UTC1" s="475"/>
      <c r="UTD1" s="475"/>
      <c r="UTE1" s="475"/>
      <c r="UTF1" s="475"/>
      <c r="UTG1" s="475"/>
      <c r="UTH1" s="475"/>
      <c r="UTI1" s="475"/>
      <c r="UTJ1" s="475"/>
      <c r="UTK1" s="475"/>
      <c r="UTL1" s="475"/>
      <c r="UTM1" s="475"/>
      <c r="UTN1" s="475"/>
      <c r="UTO1" s="475"/>
      <c r="UTP1" s="475"/>
      <c r="UTQ1" s="475"/>
      <c r="UTR1" s="475"/>
      <c r="UTS1" s="475"/>
      <c r="UTT1" s="475"/>
      <c r="UTU1" s="475"/>
      <c r="UTV1" s="475"/>
      <c r="UTW1" s="475"/>
      <c r="UTX1" s="475"/>
      <c r="UTY1" s="475"/>
      <c r="UTZ1" s="475"/>
      <c r="UUA1" s="475"/>
      <c r="UUB1" s="475"/>
      <c r="UUC1" s="475"/>
      <c r="UUD1" s="475"/>
      <c r="UUE1" s="475"/>
      <c r="UUF1" s="475"/>
      <c r="UUG1" s="475"/>
      <c r="UUH1" s="475"/>
      <c r="UUI1" s="475"/>
      <c r="UUJ1" s="475"/>
      <c r="UUK1" s="475"/>
      <c r="UUL1" s="475"/>
      <c r="UUM1" s="475"/>
      <c r="UUN1" s="475"/>
      <c r="UUO1" s="475"/>
      <c r="UUP1" s="475"/>
      <c r="UUQ1" s="475"/>
      <c r="UUR1" s="475"/>
      <c r="UUS1" s="475"/>
      <c r="UUT1" s="475"/>
      <c r="UUU1" s="475"/>
      <c r="UUV1" s="475"/>
      <c r="UUW1" s="475"/>
      <c r="UUX1" s="475"/>
      <c r="UUY1" s="475"/>
      <c r="UUZ1" s="475"/>
      <c r="UVA1" s="475"/>
      <c r="UVB1" s="475"/>
      <c r="UVC1" s="475"/>
      <c r="UVD1" s="475"/>
      <c r="UVE1" s="475"/>
      <c r="UVF1" s="475"/>
      <c r="UVG1" s="475"/>
      <c r="UVH1" s="475"/>
      <c r="UVI1" s="475"/>
      <c r="UVJ1" s="475"/>
      <c r="UVK1" s="475"/>
      <c r="UVL1" s="475"/>
      <c r="UVM1" s="475"/>
      <c r="UVN1" s="475"/>
      <c r="UVO1" s="475"/>
      <c r="UVP1" s="475"/>
      <c r="UVQ1" s="475"/>
      <c r="UVR1" s="475"/>
      <c r="UVS1" s="475"/>
      <c r="UVT1" s="475"/>
      <c r="UVU1" s="475"/>
      <c r="UVV1" s="475"/>
      <c r="UVW1" s="475"/>
      <c r="UVX1" s="475"/>
      <c r="UVY1" s="475"/>
      <c r="UVZ1" s="475"/>
      <c r="UWA1" s="475"/>
      <c r="UWB1" s="475"/>
      <c r="UWC1" s="475"/>
      <c r="UWD1" s="475"/>
      <c r="UWE1" s="475"/>
      <c r="UWF1" s="475"/>
      <c r="UWG1" s="475"/>
      <c r="UWH1" s="475"/>
      <c r="UWI1" s="475"/>
      <c r="UWJ1" s="475"/>
      <c r="UWK1" s="475"/>
      <c r="UWL1" s="475"/>
      <c r="UWM1" s="475"/>
      <c r="UWN1" s="475"/>
      <c r="UWO1" s="475"/>
      <c r="UWP1" s="475"/>
      <c r="UWQ1" s="475"/>
      <c r="UWR1" s="475"/>
      <c r="UWS1" s="475"/>
      <c r="UWT1" s="475"/>
      <c r="UWU1" s="475"/>
      <c r="UWV1" s="475"/>
      <c r="UWW1" s="475"/>
      <c r="UWX1" s="475"/>
      <c r="UWY1" s="475"/>
      <c r="UWZ1" s="475"/>
      <c r="UXA1" s="475"/>
      <c r="UXB1" s="475"/>
      <c r="UXC1" s="475"/>
      <c r="UXD1" s="475"/>
      <c r="UXE1" s="475"/>
      <c r="UXF1" s="475"/>
      <c r="UXG1" s="475"/>
      <c r="UXH1" s="475"/>
      <c r="UXI1" s="475"/>
      <c r="UXJ1" s="475"/>
      <c r="UXK1" s="475"/>
      <c r="UXL1" s="475"/>
      <c r="UXM1" s="475"/>
      <c r="UXN1" s="475"/>
      <c r="UXO1" s="475"/>
      <c r="UXP1" s="475"/>
      <c r="UXQ1" s="475"/>
      <c r="UXR1" s="475"/>
      <c r="UXS1" s="475"/>
      <c r="UXT1" s="475"/>
      <c r="UXU1" s="475"/>
      <c r="UXV1" s="475"/>
      <c r="UXW1" s="475"/>
      <c r="UXX1" s="475"/>
      <c r="UXY1" s="475"/>
      <c r="UXZ1" s="475"/>
      <c r="UYA1" s="475"/>
      <c r="UYB1" s="475"/>
      <c r="UYC1" s="475"/>
      <c r="UYD1" s="475"/>
      <c r="UYE1" s="475"/>
      <c r="UYF1" s="475"/>
      <c r="UYG1" s="475"/>
      <c r="UYH1" s="475"/>
      <c r="UYI1" s="475"/>
      <c r="UYJ1" s="475"/>
      <c r="UYK1" s="475"/>
      <c r="UYL1" s="475"/>
      <c r="UYM1" s="475"/>
      <c r="UYN1" s="475"/>
      <c r="UYO1" s="475"/>
      <c r="UYP1" s="475"/>
      <c r="UYQ1" s="475"/>
      <c r="UYR1" s="475"/>
      <c r="UYS1" s="475"/>
      <c r="UYT1" s="475"/>
      <c r="UYU1" s="475"/>
      <c r="UYV1" s="475"/>
      <c r="UYW1" s="475"/>
      <c r="UYX1" s="475"/>
      <c r="UYY1" s="475"/>
      <c r="UYZ1" s="475"/>
      <c r="UZA1" s="475"/>
      <c r="UZB1" s="475"/>
      <c r="UZC1" s="475"/>
      <c r="UZD1" s="475"/>
      <c r="UZE1" s="475"/>
      <c r="UZF1" s="475"/>
      <c r="UZG1" s="475"/>
      <c r="UZH1" s="475"/>
      <c r="UZI1" s="475"/>
      <c r="UZJ1" s="475"/>
      <c r="UZK1" s="475"/>
      <c r="UZL1" s="475"/>
      <c r="UZM1" s="475"/>
      <c r="UZN1" s="475"/>
      <c r="UZO1" s="475"/>
      <c r="UZP1" s="475"/>
      <c r="UZQ1" s="475"/>
      <c r="UZR1" s="475"/>
      <c r="UZS1" s="475"/>
      <c r="UZT1" s="475"/>
      <c r="UZU1" s="475"/>
      <c r="UZV1" s="475"/>
      <c r="UZW1" s="475"/>
      <c r="UZX1" s="475"/>
      <c r="UZY1" s="475"/>
      <c r="UZZ1" s="475"/>
      <c r="VAA1" s="475"/>
      <c r="VAB1" s="475"/>
      <c r="VAC1" s="475"/>
      <c r="VAD1" s="475"/>
      <c r="VAE1" s="475"/>
      <c r="VAF1" s="475"/>
      <c r="VAG1" s="475"/>
      <c r="VAH1" s="475"/>
      <c r="VAI1" s="475"/>
      <c r="VAJ1" s="475"/>
      <c r="VAK1" s="475"/>
      <c r="VAL1" s="475"/>
      <c r="VAM1" s="475"/>
      <c r="VAN1" s="475"/>
      <c r="VAO1" s="475"/>
      <c r="VAP1" s="475"/>
      <c r="VAQ1" s="475"/>
      <c r="VAR1" s="475"/>
      <c r="VAS1" s="475"/>
      <c r="VAT1" s="475"/>
      <c r="VAU1" s="475"/>
      <c r="VAV1" s="475"/>
      <c r="VAW1" s="475"/>
      <c r="VAX1" s="475"/>
      <c r="VAY1" s="475"/>
      <c r="VAZ1" s="475"/>
      <c r="VBA1" s="475"/>
      <c r="VBB1" s="475"/>
      <c r="VBC1" s="475"/>
      <c r="VBD1" s="475"/>
      <c r="VBE1" s="475"/>
      <c r="VBF1" s="475"/>
      <c r="VBG1" s="475"/>
      <c r="VBH1" s="475"/>
      <c r="VBI1" s="475"/>
      <c r="VBJ1" s="475"/>
      <c r="VBK1" s="475"/>
      <c r="VBL1" s="475"/>
      <c r="VBM1" s="475"/>
      <c r="VBN1" s="475"/>
      <c r="VBO1" s="475"/>
      <c r="VBP1" s="475"/>
      <c r="VBQ1" s="475"/>
      <c r="VBR1" s="475"/>
      <c r="VBS1" s="475"/>
      <c r="VBT1" s="475"/>
      <c r="VBU1" s="475"/>
      <c r="VBV1" s="475"/>
      <c r="VBW1" s="475"/>
      <c r="VBX1" s="475"/>
      <c r="VBY1" s="475"/>
      <c r="VBZ1" s="475"/>
      <c r="VCA1" s="475"/>
      <c r="VCB1" s="475"/>
      <c r="VCC1" s="475"/>
      <c r="VCD1" s="475"/>
      <c r="VCE1" s="475"/>
      <c r="VCF1" s="475"/>
      <c r="VCG1" s="475"/>
      <c r="VCH1" s="475"/>
      <c r="VCI1" s="475"/>
      <c r="VCJ1" s="475"/>
      <c r="VCK1" s="475"/>
      <c r="VCL1" s="475"/>
      <c r="VCM1" s="475"/>
      <c r="VCN1" s="475"/>
      <c r="VCO1" s="475"/>
      <c r="VCP1" s="475"/>
      <c r="VCQ1" s="475"/>
      <c r="VCR1" s="475"/>
      <c r="VCS1" s="475"/>
      <c r="VCT1" s="475"/>
      <c r="VCU1" s="475"/>
      <c r="VCV1" s="475"/>
      <c r="VCW1" s="475"/>
      <c r="VCX1" s="475"/>
      <c r="VCY1" s="475"/>
      <c r="VCZ1" s="475"/>
      <c r="VDA1" s="475"/>
      <c r="VDB1" s="475"/>
      <c r="VDC1" s="475"/>
      <c r="VDD1" s="475"/>
      <c r="VDE1" s="475"/>
      <c r="VDF1" s="475"/>
      <c r="VDG1" s="475"/>
      <c r="VDH1" s="475"/>
      <c r="VDI1" s="475"/>
      <c r="VDJ1" s="475"/>
      <c r="VDK1" s="475"/>
      <c r="VDL1" s="475"/>
      <c r="VDM1" s="475"/>
      <c r="VDN1" s="475"/>
      <c r="VDO1" s="475"/>
      <c r="VDP1" s="475"/>
      <c r="VDQ1" s="475"/>
      <c r="VDR1" s="475"/>
      <c r="VDS1" s="475"/>
      <c r="VDT1" s="475"/>
      <c r="VDU1" s="475"/>
      <c r="VDV1" s="475"/>
      <c r="VDW1" s="475"/>
      <c r="VDX1" s="475"/>
      <c r="VDY1" s="475"/>
      <c r="VDZ1" s="475"/>
      <c r="VEA1" s="475"/>
      <c r="VEB1" s="475"/>
      <c r="VEC1" s="475"/>
      <c r="VED1" s="475"/>
      <c r="VEE1" s="475"/>
      <c r="VEF1" s="475"/>
      <c r="VEG1" s="475"/>
      <c r="VEH1" s="475"/>
      <c r="VEI1" s="475"/>
      <c r="VEJ1" s="475"/>
      <c r="VEK1" s="475"/>
      <c r="VEL1" s="475"/>
      <c r="VEM1" s="475"/>
      <c r="VEN1" s="475"/>
      <c r="VEO1" s="475"/>
      <c r="VEP1" s="475"/>
      <c r="VEQ1" s="475"/>
      <c r="VER1" s="475"/>
      <c r="VES1" s="475"/>
      <c r="VET1" s="475"/>
      <c r="VEU1" s="475"/>
      <c r="VEV1" s="475"/>
      <c r="VEW1" s="475"/>
      <c r="VEX1" s="475"/>
      <c r="VEY1" s="475"/>
      <c r="VEZ1" s="475"/>
      <c r="VFA1" s="475"/>
      <c r="VFB1" s="475"/>
      <c r="VFC1" s="475"/>
      <c r="VFD1" s="475"/>
      <c r="VFE1" s="475"/>
      <c r="VFF1" s="475"/>
      <c r="VFG1" s="475"/>
      <c r="VFH1" s="475"/>
      <c r="VFI1" s="475"/>
      <c r="VFJ1" s="475"/>
      <c r="VFK1" s="475"/>
      <c r="VFL1" s="475"/>
      <c r="VFM1" s="475"/>
      <c r="VFN1" s="475"/>
      <c r="VFO1" s="475"/>
      <c r="VFP1" s="475"/>
      <c r="VFQ1" s="475"/>
      <c r="VFR1" s="475"/>
      <c r="VFS1" s="475"/>
      <c r="VFT1" s="475"/>
      <c r="VFU1" s="475"/>
      <c r="VFV1" s="475"/>
      <c r="VFW1" s="475"/>
      <c r="VFX1" s="475"/>
      <c r="VFY1" s="475"/>
      <c r="VFZ1" s="475"/>
      <c r="VGA1" s="475"/>
      <c r="VGB1" s="475"/>
      <c r="VGC1" s="475"/>
      <c r="VGD1" s="475"/>
      <c r="VGE1" s="475"/>
      <c r="VGF1" s="475"/>
      <c r="VGG1" s="475"/>
      <c r="VGH1" s="475"/>
      <c r="VGI1" s="475"/>
      <c r="VGJ1" s="475"/>
      <c r="VGK1" s="475"/>
      <c r="VGL1" s="475"/>
      <c r="VGM1" s="475"/>
      <c r="VGN1" s="475"/>
      <c r="VGO1" s="475"/>
      <c r="VGP1" s="475"/>
      <c r="VGQ1" s="475"/>
      <c r="VGR1" s="475"/>
      <c r="VGS1" s="475"/>
      <c r="VGT1" s="475"/>
      <c r="VGU1" s="475"/>
      <c r="VGV1" s="475"/>
      <c r="VGW1" s="475"/>
      <c r="VGX1" s="475"/>
      <c r="VGY1" s="475"/>
      <c r="VGZ1" s="475"/>
      <c r="VHA1" s="475"/>
      <c r="VHB1" s="475"/>
      <c r="VHC1" s="475"/>
      <c r="VHD1" s="475"/>
      <c r="VHE1" s="475"/>
      <c r="VHF1" s="475"/>
      <c r="VHG1" s="475"/>
      <c r="VHH1" s="475"/>
      <c r="VHI1" s="475"/>
      <c r="VHJ1" s="475"/>
      <c r="VHK1" s="475"/>
      <c r="VHL1" s="475"/>
      <c r="VHM1" s="475"/>
      <c r="VHN1" s="475"/>
      <c r="VHO1" s="475"/>
      <c r="VHP1" s="475"/>
      <c r="VHQ1" s="475"/>
      <c r="VHR1" s="475"/>
      <c r="VHS1" s="475"/>
      <c r="VHT1" s="475"/>
      <c r="VHU1" s="475"/>
      <c r="VHV1" s="475"/>
      <c r="VHW1" s="475"/>
      <c r="VHX1" s="475"/>
      <c r="VHY1" s="475"/>
      <c r="VHZ1" s="475"/>
      <c r="VIA1" s="475"/>
      <c r="VIB1" s="475"/>
      <c r="VIC1" s="475"/>
      <c r="VID1" s="475"/>
      <c r="VIE1" s="475"/>
      <c r="VIF1" s="475"/>
      <c r="VIG1" s="475"/>
      <c r="VIH1" s="475"/>
      <c r="VII1" s="475"/>
      <c r="VIJ1" s="475"/>
      <c r="VIK1" s="475"/>
      <c r="VIL1" s="475"/>
      <c r="VIM1" s="475"/>
      <c r="VIN1" s="475"/>
      <c r="VIO1" s="475"/>
      <c r="VIP1" s="475"/>
      <c r="VIQ1" s="475"/>
      <c r="VIR1" s="475"/>
      <c r="VIS1" s="475"/>
      <c r="VIT1" s="475"/>
      <c r="VIU1" s="475"/>
      <c r="VIV1" s="475"/>
      <c r="VIW1" s="475"/>
      <c r="VIX1" s="475"/>
      <c r="VIY1" s="475"/>
      <c r="VIZ1" s="475"/>
      <c r="VJA1" s="475"/>
      <c r="VJB1" s="475"/>
      <c r="VJC1" s="475"/>
      <c r="VJD1" s="475"/>
      <c r="VJE1" s="475"/>
      <c r="VJF1" s="475"/>
      <c r="VJG1" s="475"/>
      <c r="VJH1" s="475"/>
      <c r="VJI1" s="475"/>
      <c r="VJJ1" s="475"/>
      <c r="VJK1" s="475"/>
      <c r="VJL1" s="475"/>
      <c r="VJM1" s="475"/>
      <c r="VJN1" s="475"/>
      <c r="VJO1" s="475"/>
      <c r="VJP1" s="475"/>
      <c r="VJQ1" s="475"/>
      <c r="VJR1" s="475"/>
      <c r="VJS1" s="475"/>
      <c r="VJT1" s="475"/>
      <c r="VJU1" s="475"/>
      <c r="VJV1" s="475"/>
      <c r="VJW1" s="475"/>
      <c r="VJX1" s="475"/>
      <c r="VJY1" s="475"/>
      <c r="VJZ1" s="475"/>
      <c r="VKA1" s="475"/>
      <c r="VKB1" s="475"/>
      <c r="VKC1" s="475"/>
      <c r="VKD1" s="475"/>
      <c r="VKE1" s="475"/>
      <c r="VKF1" s="475"/>
      <c r="VKG1" s="475"/>
      <c r="VKH1" s="475"/>
      <c r="VKI1" s="475"/>
      <c r="VKJ1" s="475"/>
      <c r="VKK1" s="475"/>
      <c r="VKL1" s="475"/>
      <c r="VKM1" s="475"/>
      <c r="VKN1" s="475"/>
      <c r="VKO1" s="475"/>
      <c r="VKP1" s="475"/>
      <c r="VKQ1" s="475"/>
      <c r="VKR1" s="475"/>
      <c r="VKS1" s="475"/>
      <c r="VKT1" s="475"/>
      <c r="VKU1" s="475"/>
      <c r="VKV1" s="475"/>
      <c r="VKW1" s="475"/>
      <c r="VKX1" s="475"/>
      <c r="VKY1" s="475"/>
      <c r="VKZ1" s="475"/>
      <c r="VLA1" s="475"/>
      <c r="VLB1" s="475"/>
      <c r="VLC1" s="475"/>
      <c r="VLD1" s="475"/>
      <c r="VLE1" s="475"/>
      <c r="VLF1" s="475"/>
      <c r="VLG1" s="475"/>
      <c r="VLH1" s="475"/>
      <c r="VLI1" s="475"/>
      <c r="VLJ1" s="475"/>
      <c r="VLK1" s="475"/>
      <c r="VLL1" s="475"/>
      <c r="VLM1" s="475"/>
      <c r="VLN1" s="475"/>
      <c r="VLO1" s="475"/>
      <c r="VLP1" s="475"/>
      <c r="VLQ1" s="475"/>
      <c r="VLR1" s="475"/>
      <c r="VLS1" s="475"/>
      <c r="VLT1" s="475"/>
      <c r="VLU1" s="475"/>
      <c r="VLV1" s="475"/>
      <c r="VLW1" s="475"/>
      <c r="VLX1" s="475"/>
      <c r="VLY1" s="475"/>
      <c r="VLZ1" s="475"/>
      <c r="VMA1" s="475"/>
      <c r="VMB1" s="475"/>
      <c r="VMC1" s="475"/>
      <c r="VMD1" s="475"/>
      <c r="VME1" s="475"/>
      <c r="VMF1" s="475"/>
      <c r="VMG1" s="475"/>
      <c r="VMH1" s="475"/>
      <c r="VMI1" s="475"/>
      <c r="VMJ1" s="475"/>
      <c r="VMK1" s="475"/>
      <c r="VML1" s="475"/>
      <c r="VMM1" s="475"/>
      <c r="VMN1" s="475"/>
      <c r="VMO1" s="475"/>
      <c r="VMP1" s="475"/>
      <c r="VMQ1" s="475"/>
      <c r="VMR1" s="475"/>
      <c r="VMS1" s="475"/>
      <c r="VMT1" s="475"/>
      <c r="VMU1" s="475"/>
      <c r="VMV1" s="475"/>
      <c r="VMW1" s="475"/>
      <c r="VMX1" s="475"/>
      <c r="VMY1" s="475"/>
      <c r="VMZ1" s="475"/>
      <c r="VNA1" s="475"/>
      <c r="VNB1" s="475"/>
      <c r="VNC1" s="475"/>
      <c r="VND1" s="475"/>
      <c r="VNE1" s="475"/>
      <c r="VNF1" s="475"/>
      <c r="VNG1" s="475"/>
      <c r="VNH1" s="475"/>
      <c r="VNI1" s="475"/>
      <c r="VNJ1" s="475"/>
      <c r="VNK1" s="475"/>
      <c r="VNL1" s="475"/>
      <c r="VNM1" s="475"/>
      <c r="VNN1" s="475"/>
      <c r="VNO1" s="475"/>
      <c r="VNP1" s="475"/>
      <c r="VNQ1" s="475"/>
      <c r="VNR1" s="475"/>
      <c r="VNS1" s="475"/>
      <c r="VNT1" s="475"/>
      <c r="VNU1" s="475"/>
      <c r="VNV1" s="475"/>
      <c r="VNW1" s="475"/>
      <c r="VNX1" s="475"/>
      <c r="VNY1" s="475"/>
      <c r="VNZ1" s="475"/>
      <c r="VOA1" s="475"/>
      <c r="VOB1" s="475"/>
      <c r="VOC1" s="475"/>
      <c r="VOD1" s="475"/>
      <c r="VOE1" s="475"/>
      <c r="VOF1" s="475"/>
      <c r="VOG1" s="475"/>
      <c r="VOH1" s="475"/>
      <c r="VOI1" s="475"/>
      <c r="VOJ1" s="475"/>
      <c r="VOK1" s="475"/>
      <c r="VOL1" s="475"/>
      <c r="VOM1" s="475"/>
      <c r="VON1" s="475"/>
      <c r="VOO1" s="475"/>
      <c r="VOP1" s="475"/>
      <c r="VOQ1" s="475"/>
      <c r="VOR1" s="475"/>
      <c r="VOS1" s="475"/>
      <c r="VOT1" s="475"/>
      <c r="VOU1" s="475"/>
      <c r="VOV1" s="475"/>
      <c r="VOW1" s="475"/>
      <c r="VOX1" s="475"/>
      <c r="VOY1" s="475"/>
      <c r="VOZ1" s="475"/>
      <c r="VPA1" s="475"/>
      <c r="VPB1" s="475"/>
      <c r="VPC1" s="475"/>
      <c r="VPD1" s="475"/>
      <c r="VPE1" s="475"/>
      <c r="VPF1" s="475"/>
      <c r="VPG1" s="475"/>
      <c r="VPH1" s="475"/>
      <c r="VPI1" s="475"/>
      <c r="VPJ1" s="475"/>
      <c r="VPK1" s="475"/>
      <c r="VPL1" s="475"/>
      <c r="VPM1" s="475"/>
      <c r="VPN1" s="475"/>
      <c r="VPO1" s="475"/>
      <c r="VPP1" s="475"/>
      <c r="VPQ1" s="475"/>
      <c r="VPR1" s="475"/>
      <c r="VPS1" s="475"/>
      <c r="VPT1" s="475"/>
      <c r="VPU1" s="475"/>
      <c r="VPV1" s="475"/>
      <c r="VPW1" s="475"/>
      <c r="VPX1" s="475"/>
      <c r="VPY1" s="475"/>
      <c r="VPZ1" s="475"/>
      <c r="VQA1" s="475"/>
      <c r="VQB1" s="475"/>
      <c r="VQC1" s="475"/>
      <c r="VQD1" s="475"/>
      <c r="VQE1" s="475"/>
      <c r="VQF1" s="475"/>
      <c r="VQG1" s="475"/>
      <c r="VQH1" s="475"/>
      <c r="VQI1" s="475"/>
      <c r="VQJ1" s="475"/>
      <c r="VQK1" s="475"/>
      <c r="VQL1" s="475"/>
      <c r="VQM1" s="475"/>
      <c r="VQN1" s="475"/>
      <c r="VQO1" s="475"/>
      <c r="VQP1" s="475"/>
      <c r="VQQ1" s="475"/>
      <c r="VQR1" s="475"/>
      <c r="VQS1" s="475"/>
      <c r="VQT1" s="475"/>
      <c r="VQU1" s="475"/>
      <c r="VQV1" s="475"/>
      <c r="VQW1" s="475"/>
      <c r="VQX1" s="475"/>
      <c r="VQY1" s="475"/>
      <c r="VQZ1" s="475"/>
      <c r="VRA1" s="475"/>
      <c r="VRB1" s="475"/>
      <c r="VRC1" s="475"/>
      <c r="VRD1" s="475"/>
      <c r="VRE1" s="475"/>
      <c r="VRF1" s="475"/>
      <c r="VRG1" s="475"/>
      <c r="VRH1" s="475"/>
      <c r="VRI1" s="475"/>
      <c r="VRJ1" s="475"/>
      <c r="VRK1" s="475"/>
      <c r="VRL1" s="475"/>
      <c r="VRM1" s="475"/>
      <c r="VRN1" s="475"/>
      <c r="VRO1" s="475"/>
      <c r="VRP1" s="475"/>
      <c r="VRQ1" s="475"/>
      <c r="VRR1" s="475"/>
      <c r="VRS1" s="475"/>
      <c r="VRT1" s="475"/>
      <c r="VRU1" s="475"/>
      <c r="VRV1" s="475"/>
      <c r="VRW1" s="475"/>
      <c r="VRX1" s="475"/>
      <c r="VRY1" s="475"/>
      <c r="VRZ1" s="475"/>
      <c r="VSA1" s="475"/>
      <c r="VSB1" s="475"/>
      <c r="VSC1" s="475"/>
      <c r="VSD1" s="475"/>
      <c r="VSE1" s="475"/>
      <c r="VSF1" s="475"/>
      <c r="VSG1" s="475"/>
      <c r="VSH1" s="475"/>
      <c r="VSI1" s="475"/>
      <c r="VSJ1" s="475"/>
      <c r="VSK1" s="475"/>
      <c r="VSL1" s="475"/>
      <c r="VSM1" s="475"/>
      <c r="VSN1" s="475"/>
      <c r="VSO1" s="475"/>
      <c r="VSP1" s="475"/>
      <c r="VSQ1" s="475"/>
      <c r="VSR1" s="475"/>
      <c r="VSS1" s="475"/>
      <c r="VST1" s="475"/>
      <c r="VSU1" s="475"/>
      <c r="VSV1" s="475"/>
      <c r="VSW1" s="475"/>
      <c r="VSX1" s="475"/>
      <c r="VSY1" s="475"/>
      <c r="VSZ1" s="475"/>
      <c r="VTA1" s="475"/>
      <c r="VTB1" s="475"/>
      <c r="VTC1" s="475"/>
      <c r="VTD1" s="475"/>
      <c r="VTE1" s="475"/>
      <c r="VTF1" s="475"/>
      <c r="VTG1" s="475"/>
      <c r="VTH1" s="475"/>
      <c r="VTI1" s="475"/>
      <c r="VTJ1" s="475"/>
      <c r="VTK1" s="475"/>
      <c r="VTL1" s="475"/>
      <c r="VTM1" s="475"/>
      <c r="VTN1" s="475"/>
      <c r="VTO1" s="475"/>
      <c r="VTP1" s="475"/>
      <c r="VTQ1" s="475"/>
      <c r="VTR1" s="475"/>
      <c r="VTS1" s="475"/>
      <c r="VTT1" s="475"/>
      <c r="VTU1" s="475"/>
      <c r="VTV1" s="475"/>
      <c r="VTW1" s="475"/>
      <c r="VTX1" s="475"/>
      <c r="VTY1" s="475"/>
      <c r="VTZ1" s="475"/>
      <c r="VUA1" s="475"/>
      <c r="VUB1" s="475"/>
      <c r="VUC1" s="475"/>
      <c r="VUD1" s="475"/>
      <c r="VUE1" s="475"/>
      <c r="VUF1" s="475"/>
      <c r="VUG1" s="475"/>
      <c r="VUH1" s="475"/>
      <c r="VUI1" s="475"/>
      <c r="VUJ1" s="475"/>
      <c r="VUK1" s="475"/>
      <c r="VUL1" s="475"/>
      <c r="VUM1" s="475"/>
      <c r="VUN1" s="475"/>
      <c r="VUO1" s="475"/>
      <c r="VUP1" s="475"/>
      <c r="VUQ1" s="475"/>
      <c r="VUR1" s="475"/>
      <c r="VUS1" s="475"/>
      <c r="VUT1" s="475"/>
      <c r="VUU1" s="475"/>
      <c r="VUV1" s="475"/>
      <c r="VUW1" s="475"/>
      <c r="VUX1" s="475"/>
      <c r="VUY1" s="475"/>
      <c r="VUZ1" s="475"/>
      <c r="VVA1" s="475"/>
      <c r="VVB1" s="475"/>
      <c r="VVC1" s="475"/>
      <c r="VVD1" s="475"/>
      <c r="VVE1" s="475"/>
      <c r="VVF1" s="475"/>
      <c r="VVG1" s="475"/>
      <c r="VVH1" s="475"/>
      <c r="VVI1" s="475"/>
      <c r="VVJ1" s="475"/>
      <c r="VVK1" s="475"/>
      <c r="VVL1" s="475"/>
      <c r="VVM1" s="475"/>
      <c r="VVN1" s="475"/>
      <c r="VVO1" s="475"/>
      <c r="VVP1" s="475"/>
      <c r="VVQ1" s="475"/>
      <c r="VVR1" s="475"/>
      <c r="VVS1" s="475"/>
      <c r="VVT1" s="475"/>
      <c r="VVU1" s="475"/>
      <c r="VVV1" s="475"/>
      <c r="VVW1" s="475"/>
      <c r="VVX1" s="475"/>
      <c r="VVY1" s="475"/>
      <c r="VVZ1" s="475"/>
      <c r="VWA1" s="475"/>
      <c r="VWB1" s="475"/>
      <c r="VWC1" s="475"/>
      <c r="VWD1" s="475"/>
      <c r="VWE1" s="475"/>
      <c r="VWF1" s="475"/>
      <c r="VWG1" s="475"/>
      <c r="VWH1" s="475"/>
      <c r="VWI1" s="475"/>
      <c r="VWJ1" s="475"/>
      <c r="VWK1" s="475"/>
      <c r="VWL1" s="475"/>
      <c r="VWM1" s="475"/>
      <c r="VWN1" s="475"/>
      <c r="VWO1" s="475"/>
      <c r="VWP1" s="475"/>
      <c r="VWQ1" s="475"/>
      <c r="VWR1" s="475"/>
      <c r="VWS1" s="475"/>
      <c r="VWT1" s="475"/>
      <c r="VWU1" s="475"/>
      <c r="VWV1" s="475"/>
      <c r="VWW1" s="475"/>
      <c r="VWX1" s="475"/>
      <c r="VWY1" s="475"/>
      <c r="VWZ1" s="475"/>
      <c r="VXA1" s="475"/>
      <c r="VXB1" s="475"/>
      <c r="VXC1" s="475"/>
      <c r="VXD1" s="475"/>
      <c r="VXE1" s="475"/>
      <c r="VXF1" s="475"/>
      <c r="VXG1" s="475"/>
      <c r="VXH1" s="475"/>
      <c r="VXI1" s="475"/>
      <c r="VXJ1" s="475"/>
      <c r="VXK1" s="475"/>
      <c r="VXL1" s="475"/>
      <c r="VXM1" s="475"/>
      <c r="VXN1" s="475"/>
      <c r="VXO1" s="475"/>
      <c r="VXP1" s="475"/>
      <c r="VXQ1" s="475"/>
      <c r="VXR1" s="475"/>
      <c r="VXS1" s="475"/>
      <c r="VXT1" s="475"/>
      <c r="VXU1" s="475"/>
      <c r="VXV1" s="475"/>
      <c r="VXW1" s="475"/>
      <c r="VXX1" s="475"/>
      <c r="VXY1" s="475"/>
      <c r="VXZ1" s="475"/>
      <c r="VYA1" s="475"/>
      <c r="VYB1" s="475"/>
      <c r="VYC1" s="475"/>
      <c r="VYD1" s="475"/>
      <c r="VYE1" s="475"/>
      <c r="VYF1" s="475"/>
      <c r="VYG1" s="475"/>
      <c r="VYH1" s="475"/>
      <c r="VYI1" s="475"/>
      <c r="VYJ1" s="475"/>
      <c r="VYK1" s="475"/>
      <c r="VYL1" s="475"/>
      <c r="VYM1" s="475"/>
      <c r="VYN1" s="475"/>
      <c r="VYO1" s="475"/>
      <c r="VYP1" s="475"/>
      <c r="VYQ1" s="475"/>
      <c r="VYR1" s="475"/>
      <c r="VYS1" s="475"/>
      <c r="VYT1" s="475"/>
      <c r="VYU1" s="475"/>
      <c r="VYV1" s="475"/>
      <c r="VYW1" s="475"/>
      <c r="VYX1" s="475"/>
      <c r="VYY1" s="475"/>
      <c r="VYZ1" s="475"/>
      <c r="VZA1" s="475"/>
      <c r="VZB1" s="475"/>
      <c r="VZC1" s="475"/>
      <c r="VZD1" s="475"/>
      <c r="VZE1" s="475"/>
      <c r="VZF1" s="475"/>
      <c r="VZG1" s="475"/>
      <c r="VZH1" s="475"/>
      <c r="VZI1" s="475"/>
      <c r="VZJ1" s="475"/>
      <c r="VZK1" s="475"/>
      <c r="VZL1" s="475"/>
      <c r="VZM1" s="475"/>
      <c r="VZN1" s="475"/>
      <c r="VZO1" s="475"/>
      <c r="VZP1" s="475"/>
      <c r="VZQ1" s="475"/>
      <c r="VZR1" s="475"/>
      <c r="VZS1" s="475"/>
      <c r="VZT1" s="475"/>
      <c r="VZU1" s="475"/>
      <c r="VZV1" s="475"/>
      <c r="VZW1" s="475"/>
      <c r="VZX1" s="475"/>
      <c r="VZY1" s="475"/>
      <c r="VZZ1" s="475"/>
      <c r="WAA1" s="475"/>
      <c r="WAB1" s="475"/>
      <c r="WAC1" s="475"/>
      <c r="WAD1" s="475"/>
      <c r="WAE1" s="475"/>
      <c r="WAF1" s="475"/>
      <c r="WAG1" s="475"/>
      <c r="WAH1" s="475"/>
      <c r="WAI1" s="475"/>
      <c r="WAJ1" s="475"/>
      <c r="WAK1" s="475"/>
      <c r="WAL1" s="475"/>
      <c r="WAM1" s="475"/>
      <c r="WAN1" s="475"/>
      <c r="WAO1" s="475"/>
      <c r="WAP1" s="475"/>
      <c r="WAQ1" s="475"/>
      <c r="WAR1" s="475"/>
      <c r="WAS1" s="475"/>
      <c r="WAT1" s="475"/>
      <c r="WAU1" s="475"/>
      <c r="WAV1" s="475"/>
      <c r="WAW1" s="475"/>
      <c r="WAX1" s="475"/>
      <c r="WAY1" s="475"/>
      <c r="WAZ1" s="475"/>
      <c r="WBA1" s="475"/>
      <c r="WBB1" s="475"/>
      <c r="WBC1" s="475"/>
      <c r="WBD1" s="475"/>
      <c r="WBE1" s="475"/>
      <c r="WBF1" s="475"/>
      <c r="WBG1" s="475"/>
      <c r="WBH1" s="475"/>
      <c r="WBI1" s="475"/>
      <c r="WBJ1" s="475"/>
      <c r="WBK1" s="475"/>
      <c r="WBL1" s="475"/>
      <c r="WBM1" s="475"/>
      <c r="WBN1" s="475"/>
      <c r="WBO1" s="475"/>
      <c r="WBP1" s="475"/>
      <c r="WBQ1" s="475"/>
      <c r="WBR1" s="475"/>
      <c r="WBS1" s="475"/>
      <c r="WBT1" s="475"/>
      <c r="WBU1" s="475"/>
      <c r="WBV1" s="475"/>
      <c r="WBW1" s="475"/>
      <c r="WBX1" s="475"/>
      <c r="WBY1" s="475"/>
      <c r="WBZ1" s="475"/>
      <c r="WCA1" s="475"/>
      <c r="WCB1" s="475"/>
      <c r="WCC1" s="475"/>
      <c r="WCD1" s="475"/>
      <c r="WCE1" s="475"/>
      <c r="WCF1" s="475"/>
      <c r="WCG1" s="475"/>
      <c r="WCH1" s="475"/>
      <c r="WCI1" s="475"/>
      <c r="WCJ1" s="475"/>
      <c r="WCK1" s="475"/>
      <c r="WCL1" s="475"/>
      <c r="WCM1" s="475"/>
      <c r="WCN1" s="475"/>
      <c r="WCO1" s="475"/>
      <c r="WCP1" s="475"/>
      <c r="WCQ1" s="475"/>
      <c r="WCR1" s="475"/>
      <c r="WCS1" s="475"/>
      <c r="WCT1" s="475"/>
      <c r="WCU1" s="475"/>
      <c r="WCV1" s="475"/>
      <c r="WCW1" s="475"/>
      <c r="WCX1" s="475"/>
      <c r="WCY1" s="475"/>
      <c r="WCZ1" s="475"/>
      <c r="WDA1" s="475"/>
      <c r="WDB1" s="475"/>
      <c r="WDC1" s="475"/>
      <c r="WDD1" s="475"/>
      <c r="WDE1" s="475"/>
      <c r="WDF1" s="475"/>
      <c r="WDG1" s="475"/>
      <c r="WDH1" s="475"/>
      <c r="WDI1" s="475"/>
      <c r="WDJ1" s="475"/>
      <c r="WDK1" s="475"/>
      <c r="WDL1" s="475"/>
      <c r="WDM1" s="475"/>
      <c r="WDN1" s="475"/>
      <c r="WDO1" s="475"/>
      <c r="WDP1" s="475"/>
      <c r="WDQ1" s="475"/>
      <c r="WDR1" s="475"/>
      <c r="WDS1" s="475"/>
      <c r="WDT1" s="475"/>
      <c r="WDU1" s="475"/>
      <c r="WDV1" s="475"/>
      <c r="WDW1" s="475"/>
      <c r="WDX1" s="475"/>
      <c r="WDY1" s="475"/>
      <c r="WDZ1" s="475"/>
      <c r="WEA1" s="475"/>
      <c r="WEB1" s="475"/>
      <c r="WEC1" s="475"/>
      <c r="WED1" s="475"/>
      <c r="WEE1" s="475"/>
      <c r="WEF1" s="475"/>
      <c r="WEG1" s="475"/>
      <c r="WEH1" s="475"/>
      <c r="WEI1" s="475"/>
      <c r="WEJ1" s="475"/>
      <c r="WEK1" s="475"/>
      <c r="WEL1" s="475"/>
      <c r="WEM1" s="475"/>
      <c r="WEN1" s="475"/>
      <c r="WEO1" s="475"/>
      <c r="WEP1" s="475"/>
      <c r="WEQ1" s="475"/>
      <c r="WER1" s="475"/>
      <c r="WES1" s="475"/>
      <c r="WET1" s="475"/>
      <c r="WEU1" s="475"/>
      <c r="WEV1" s="475"/>
      <c r="WEW1" s="475"/>
      <c r="WEX1" s="475"/>
      <c r="WEY1" s="475"/>
      <c r="WEZ1" s="475"/>
      <c r="WFA1" s="475"/>
      <c r="WFB1" s="475"/>
      <c r="WFC1" s="475"/>
      <c r="WFD1" s="475"/>
      <c r="WFE1" s="475"/>
      <c r="WFF1" s="475"/>
      <c r="WFG1" s="475"/>
      <c r="WFH1" s="475"/>
      <c r="WFI1" s="475"/>
      <c r="WFJ1" s="475"/>
      <c r="WFK1" s="475"/>
      <c r="WFL1" s="475"/>
      <c r="WFM1" s="475"/>
      <c r="WFN1" s="475"/>
      <c r="WFO1" s="475"/>
      <c r="WFP1" s="475"/>
      <c r="WFQ1" s="475"/>
      <c r="WFR1" s="475"/>
      <c r="WFS1" s="475"/>
      <c r="WFT1" s="475"/>
      <c r="WFU1" s="475"/>
      <c r="WFV1" s="475"/>
      <c r="WFW1" s="475"/>
      <c r="WFX1" s="475"/>
      <c r="WFY1" s="475"/>
      <c r="WFZ1" s="475"/>
      <c r="WGA1" s="475"/>
      <c r="WGB1" s="475"/>
      <c r="WGC1" s="475"/>
      <c r="WGD1" s="475"/>
      <c r="WGE1" s="475"/>
      <c r="WGF1" s="475"/>
      <c r="WGG1" s="475"/>
      <c r="WGH1" s="475"/>
      <c r="WGI1" s="475"/>
      <c r="WGJ1" s="475"/>
      <c r="WGK1" s="475"/>
      <c r="WGL1" s="475"/>
      <c r="WGM1" s="475"/>
      <c r="WGN1" s="475"/>
      <c r="WGO1" s="475"/>
      <c r="WGP1" s="475"/>
      <c r="WGQ1" s="475"/>
      <c r="WGR1" s="475"/>
      <c r="WGS1" s="475"/>
      <c r="WGT1" s="475"/>
      <c r="WGU1" s="475"/>
      <c r="WGV1" s="475"/>
      <c r="WGW1" s="475"/>
      <c r="WGX1" s="475"/>
      <c r="WGY1" s="475"/>
      <c r="WGZ1" s="475"/>
      <c r="WHA1" s="475"/>
      <c r="WHB1" s="475"/>
      <c r="WHC1" s="475"/>
      <c r="WHD1" s="475"/>
      <c r="WHE1" s="475"/>
      <c r="WHF1" s="475"/>
      <c r="WHG1" s="475"/>
      <c r="WHH1" s="475"/>
      <c r="WHI1" s="475"/>
      <c r="WHJ1" s="475"/>
      <c r="WHK1" s="475"/>
      <c r="WHL1" s="475"/>
      <c r="WHM1" s="475"/>
      <c r="WHN1" s="475"/>
      <c r="WHO1" s="475"/>
      <c r="WHP1" s="475"/>
      <c r="WHQ1" s="475"/>
      <c r="WHR1" s="475"/>
      <c r="WHS1" s="475"/>
      <c r="WHT1" s="475"/>
      <c r="WHU1" s="475"/>
      <c r="WHV1" s="475"/>
      <c r="WHW1" s="475"/>
      <c r="WHX1" s="475"/>
      <c r="WHY1" s="475"/>
      <c r="WHZ1" s="475"/>
      <c r="WIA1" s="475"/>
      <c r="WIB1" s="475"/>
      <c r="WIC1" s="475"/>
      <c r="WID1" s="475"/>
      <c r="WIE1" s="475"/>
      <c r="WIF1" s="475"/>
      <c r="WIG1" s="475"/>
      <c r="WIH1" s="475"/>
      <c r="WII1" s="475"/>
      <c r="WIJ1" s="475"/>
      <c r="WIK1" s="475"/>
      <c r="WIL1" s="475"/>
      <c r="WIM1" s="475"/>
      <c r="WIN1" s="475"/>
      <c r="WIO1" s="475"/>
      <c r="WIP1" s="475"/>
      <c r="WIQ1" s="475"/>
      <c r="WIR1" s="475"/>
      <c r="WIS1" s="475"/>
      <c r="WIT1" s="475"/>
      <c r="WIU1" s="475"/>
      <c r="WIV1" s="475"/>
      <c r="WIW1" s="475"/>
      <c r="WIX1" s="475"/>
      <c r="WIY1" s="475"/>
      <c r="WIZ1" s="475"/>
      <c r="WJA1" s="475"/>
      <c r="WJB1" s="475"/>
      <c r="WJC1" s="475"/>
      <c r="WJD1" s="475"/>
      <c r="WJE1" s="475"/>
      <c r="WJF1" s="475"/>
      <c r="WJG1" s="475"/>
      <c r="WJH1" s="475"/>
      <c r="WJI1" s="475"/>
      <c r="WJJ1" s="475"/>
      <c r="WJK1" s="475"/>
      <c r="WJL1" s="475"/>
      <c r="WJM1" s="475"/>
      <c r="WJN1" s="475"/>
      <c r="WJO1" s="475"/>
      <c r="WJP1" s="475"/>
      <c r="WJQ1" s="475"/>
      <c r="WJR1" s="475"/>
      <c r="WJS1" s="475"/>
      <c r="WJT1" s="475"/>
      <c r="WJU1" s="475"/>
      <c r="WJV1" s="475"/>
      <c r="WJW1" s="475"/>
      <c r="WJX1" s="475"/>
      <c r="WJY1" s="475"/>
      <c r="WJZ1" s="475"/>
      <c r="WKA1" s="475"/>
      <c r="WKB1" s="475"/>
      <c r="WKC1" s="475"/>
      <c r="WKD1" s="475"/>
      <c r="WKE1" s="475"/>
      <c r="WKF1" s="475"/>
      <c r="WKG1" s="475"/>
      <c r="WKH1" s="475"/>
      <c r="WKI1" s="475"/>
      <c r="WKJ1" s="475"/>
      <c r="WKK1" s="475"/>
      <c r="WKL1" s="475"/>
      <c r="WKM1" s="475"/>
      <c r="WKN1" s="475"/>
      <c r="WKO1" s="475"/>
      <c r="WKP1" s="475"/>
      <c r="WKQ1" s="475"/>
      <c r="WKR1" s="475"/>
      <c r="WKS1" s="475"/>
      <c r="WKT1" s="475"/>
      <c r="WKU1" s="475"/>
      <c r="WKV1" s="475"/>
      <c r="WKW1" s="475"/>
      <c r="WKX1" s="475"/>
      <c r="WKY1" s="475"/>
      <c r="WKZ1" s="475"/>
      <c r="WLA1" s="475"/>
      <c r="WLB1" s="475"/>
      <c r="WLC1" s="475"/>
      <c r="WLD1" s="475"/>
      <c r="WLE1" s="475"/>
      <c r="WLF1" s="475"/>
      <c r="WLG1" s="475"/>
      <c r="WLH1" s="475"/>
      <c r="WLI1" s="475"/>
      <c r="WLJ1" s="475"/>
      <c r="WLK1" s="475"/>
      <c r="WLL1" s="475"/>
      <c r="WLM1" s="475"/>
      <c r="WLN1" s="475"/>
      <c r="WLO1" s="475"/>
      <c r="WLP1" s="475"/>
      <c r="WLQ1" s="475"/>
      <c r="WLR1" s="475"/>
      <c r="WLS1" s="475"/>
      <c r="WLT1" s="475"/>
      <c r="WLU1" s="475"/>
      <c r="WLV1" s="475"/>
      <c r="WLW1" s="475"/>
      <c r="WLX1" s="475"/>
      <c r="WLY1" s="475"/>
      <c r="WLZ1" s="475"/>
      <c r="WMA1" s="475"/>
      <c r="WMB1" s="475"/>
      <c r="WMC1" s="475"/>
      <c r="WMD1" s="475"/>
      <c r="WME1" s="475"/>
      <c r="WMF1" s="475"/>
      <c r="WMG1" s="475"/>
      <c r="WMH1" s="475"/>
      <c r="WMI1" s="475"/>
      <c r="WMJ1" s="475"/>
      <c r="WMK1" s="475"/>
      <c r="WML1" s="475"/>
      <c r="WMM1" s="475"/>
      <c r="WMN1" s="475"/>
      <c r="WMO1" s="475"/>
      <c r="WMP1" s="475"/>
      <c r="WMQ1" s="475"/>
      <c r="WMR1" s="475"/>
      <c r="WMS1" s="475"/>
      <c r="WMT1" s="475"/>
      <c r="WMU1" s="475"/>
      <c r="WMV1" s="475"/>
      <c r="WMW1" s="475"/>
      <c r="WMX1" s="475"/>
      <c r="WMY1" s="475"/>
      <c r="WMZ1" s="475"/>
      <c r="WNA1" s="475"/>
      <c r="WNB1" s="475"/>
      <c r="WNC1" s="475"/>
      <c r="WND1" s="475"/>
      <c r="WNE1" s="475"/>
      <c r="WNF1" s="475"/>
      <c r="WNG1" s="475"/>
      <c r="WNH1" s="475"/>
      <c r="WNI1" s="475"/>
      <c r="WNJ1" s="475"/>
      <c r="WNK1" s="475"/>
      <c r="WNL1" s="475"/>
      <c r="WNM1" s="475"/>
      <c r="WNN1" s="475"/>
      <c r="WNO1" s="475"/>
      <c r="WNP1" s="475"/>
      <c r="WNQ1" s="475"/>
      <c r="WNR1" s="475"/>
      <c r="WNS1" s="475"/>
      <c r="WNT1" s="475"/>
      <c r="WNU1" s="475"/>
      <c r="WNV1" s="475"/>
      <c r="WNW1" s="475"/>
      <c r="WNX1" s="475"/>
      <c r="WNY1" s="475"/>
      <c r="WNZ1" s="475"/>
      <c r="WOA1" s="475"/>
      <c r="WOB1" s="475"/>
      <c r="WOC1" s="475"/>
      <c r="WOD1" s="475"/>
      <c r="WOE1" s="475"/>
      <c r="WOF1" s="475"/>
      <c r="WOG1" s="475"/>
      <c r="WOH1" s="475"/>
      <c r="WOI1" s="475"/>
      <c r="WOJ1" s="475"/>
      <c r="WOK1" s="475"/>
      <c r="WOL1" s="475"/>
      <c r="WOM1" s="475"/>
      <c r="WON1" s="475"/>
      <c r="WOO1" s="475"/>
      <c r="WOP1" s="475"/>
      <c r="WOQ1" s="475"/>
      <c r="WOR1" s="475"/>
      <c r="WOS1" s="475"/>
      <c r="WOT1" s="475"/>
      <c r="WOU1" s="475"/>
      <c r="WOV1" s="475"/>
      <c r="WOW1" s="475"/>
      <c r="WOX1" s="475"/>
      <c r="WOY1" s="475"/>
      <c r="WOZ1" s="475"/>
      <c r="WPA1" s="475"/>
      <c r="WPB1" s="475"/>
      <c r="WPC1" s="475"/>
      <c r="WPD1" s="475"/>
      <c r="WPE1" s="475"/>
      <c r="WPF1" s="475"/>
      <c r="WPG1" s="475"/>
      <c r="WPH1" s="475"/>
      <c r="WPI1" s="475"/>
      <c r="WPJ1" s="475"/>
      <c r="WPK1" s="475"/>
      <c r="WPL1" s="475"/>
      <c r="WPM1" s="475"/>
      <c r="WPN1" s="475"/>
      <c r="WPO1" s="475"/>
      <c r="WPP1" s="475"/>
      <c r="WPQ1" s="475"/>
      <c r="WPR1" s="475"/>
      <c r="WPS1" s="475"/>
      <c r="WPT1" s="475"/>
      <c r="WPU1" s="475"/>
      <c r="WPV1" s="475"/>
      <c r="WPW1" s="475"/>
      <c r="WPX1" s="475"/>
      <c r="WPY1" s="475"/>
      <c r="WPZ1" s="475"/>
      <c r="WQA1" s="475"/>
      <c r="WQB1" s="475"/>
      <c r="WQC1" s="475"/>
      <c r="WQD1" s="475"/>
      <c r="WQE1" s="475"/>
      <c r="WQF1" s="475"/>
      <c r="WQG1" s="475"/>
      <c r="WQH1" s="475"/>
      <c r="WQI1" s="475"/>
      <c r="WQJ1" s="475"/>
      <c r="WQK1" s="475"/>
      <c r="WQL1" s="475"/>
      <c r="WQM1" s="475"/>
      <c r="WQN1" s="475"/>
      <c r="WQO1" s="475"/>
      <c r="WQP1" s="475"/>
      <c r="WQQ1" s="475"/>
      <c r="WQR1" s="475"/>
      <c r="WQS1" s="475"/>
      <c r="WQT1" s="475"/>
      <c r="WQU1" s="475"/>
      <c r="WQV1" s="475"/>
      <c r="WQW1" s="475"/>
      <c r="WQX1" s="475"/>
      <c r="WQY1" s="475"/>
      <c r="WQZ1" s="475"/>
      <c r="WRA1" s="475"/>
      <c r="WRB1" s="475"/>
      <c r="WRC1" s="475"/>
      <c r="WRD1" s="475"/>
      <c r="WRE1" s="475"/>
      <c r="WRF1" s="475"/>
      <c r="WRG1" s="475"/>
      <c r="WRH1" s="475"/>
      <c r="WRI1" s="475"/>
      <c r="WRJ1" s="475"/>
      <c r="WRK1" s="475"/>
      <c r="WRL1" s="475"/>
      <c r="WRM1" s="475"/>
      <c r="WRN1" s="475"/>
      <c r="WRO1" s="475"/>
      <c r="WRP1" s="475"/>
      <c r="WRQ1" s="475"/>
      <c r="WRR1" s="475"/>
      <c r="WRS1" s="475"/>
      <c r="WRT1" s="475"/>
      <c r="WRU1" s="475"/>
      <c r="WRV1" s="475"/>
      <c r="WRW1" s="475"/>
      <c r="WRX1" s="475"/>
      <c r="WRY1" s="475"/>
      <c r="WRZ1" s="475"/>
      <c r="WSA1" s="475"/>
      <c r="WSB1" s="475"/>
      <c r="WSC1" s="475"/>
      <c r="WSD1" s="475"/>
      <c r="WSE1" s="475"/>
      <c r="WSF1" s="475"/>
      <c r="WSG1" s="475"/>
      <c r="WSH1" s="475"/>
      <c r="WSI1" s="475"/>
      <c r="WSJ1" s="475"/>
      <c r="WSK1" s="475"/>
      <c r="WSL1" s="475"/>
      <c r="WSM1" s="475"/>
      <c r="WSN1" s="475"/>
      <c r="WSO1" s="475"/>
      <c r="WSP1" s="475"/>
      <c r="WSQ1" s="475"/>
      <c r="WSR1" s="475"/>
      <c r="WSS1" s="475"/>
      <c r="WST1" s="475"/>
      <c r="WSU1" s="475"/>
      <c r="WSV1" s="475"/>
      <c r="WSW1" s="475"/>
      <c r="WSX1" s="475"/>
      <c r="WSY1" s="475"/>
      <c r="WSZ1" s="475"/>
      <c r="WTA1" s="475"/>
      <c r="WTB1" s="475"/>
      <c r="WTC1" s="475"/>
      <c r="WTD1" s="475"/>
      <c r="WTE1" s="475"/>
      <c r="WTF1" s="475"/>
      <c r="WTG1" s="475"/>
      <c r="WTH1" s="475"/>
      <c r="WTI1" s="475"/>
      <c r="WTJ1" s="475"/>
      <c r="WTK1" s="475"/>
      <c r="WTL1" s="475"/>
      <c r="WTM1" s="475"/>
      <c r="WTN1" s="475"/>
      <c r="WTO1" s="475"/>
      <c r="WTP1" s="475"/>
      <c r="WTQ1" s="475"/>
      <c r="WTR1" s="475"/>
      <c r="WTS1" s="475"/>
      <c r="WTT1" s="475"/>
      <c r="WTU1" s="475"/>
      <c r="WTV1" s="475"/>
      <c r="WTW1" s="475"/>
      <c r="WTX1" s="475"/>
      <c r="WTY1" s="475"/>
      <c r="WTZ1" s="475"/>
      <c r="WUA1" s="475"/>
      <c r="WUB1" s="475"/>
      <c r="WUC1" s="475"/>
      <c r="WUD1" s="475"/>
      <c r="WUE1" s="475"/>
      <c r="WUF1" s="475"/>
      <c r="WUG1" s="475"/>
      <c r="WUH1" s="475"/>
      <c r="WUI1" s="475"/>
      <c r="WUJ1" s="475"/>
      <c r="WUK1" s="475"/>
      <c r="WUL1" s="475"/>
      <c r="WUM1" s="475"/>
      <c r="WUN1" s="475"/>
      <c r="WUO1" s="475"/>
      <c r="WUP1" s="475"/>
      <c r="WUQ1" s="475"/>
      <c r="WUR1" s="475"/>
      <c r="WUS1" s="475"/>
      <c r="WUT1" s="475"/>
      <c r="WUU1" s="475"/>
      <c r="WUV1" s="475"/>
      <c r="WUW1" s="475"/>
      <c r="WUX1" s="475"/>
      <c r="WUY1" s="475"/>
      <c r="WUZ1" s="475"/>
      <c r="WVA1" s="475"/>
      <c r="WVB1" s="475"/>
      <c r="WVC1" s="475"/>
      <c r="WVD1" s="475"/>
      <c r="WVE1" s="475"/>
      <c r="WVF1" s="475"/>
      <c r="WVG1" s="475"/>
      <c r="WVH1" s="475"/>
      <c r="WVI1" s="475"/>
      <c r="WVJ1" s="475"/>
      <c r="WVK1" s="475"/>
      <c r="WVL1" s="475"/>
      <c r="WVM1" s="475"/>
      <c r="WVN1" s="475"/>
      <c r="WVO1" s="475"/>
      <c r="WVP1" s="475"/>
      <c r="WVQ1" s="475"/>
      <c r="WVR1" s="475"/>
      <c r="WVS1" s="475"/>
      <c r="WVT1" s="475"/>
      <c r="WVU1" s="475"/>
      <c r="WVV1" s="475"/>
      <c r="WVW1" s="475"/>
      <c r="WVX1" s="475"/>
      <c r="WVY1" s="475"/>
      <c r="WVZ1" s="475"/>
      <c r="WWA1" s="475"/>
      <c r="WWB1" s="475"/>
      <c r="WWC1" s="475"/>
      <c r="WWD1" s="475"/>
      <c r="WWE1" s="475"/>
      <c r="WWF1" s="475"/>
      <c r="WWG1" s="475"/>
      <c r="WWH1" s="475"/>
      <c r="WWI1" s="475"/>
      <c r="WWJ1" s="475"/>
      <c r="WWK1" s="475"/>
      <c r="WWL1" s="475"/>
      <c r="WWM1" s="475"/>
      <c r="WWN1" s="475"/>
      <c r="WWO1" s="475"/>
      <c r="WWP1" s="475"/>
      <c r="WWQ1" s="475"/>
      <c r="WWR1" s="475"/>
      <c r="WWS1" s="475"/>
      <c r="WWT1" s="475"/>
      <c r="WWU1" s="475"/>
      <c r="WWV1" s="475"/>
      <c r="WWW1" s="475"/>
      <c r="WWX1" s="475"/>
      <c r="WWY1" s="475"/>
      <c r="WWZ1" s="475"/>
      <c r="WXA1" s="475"/>
      <c r="WXB1" s="475"/>
      <c r="WXC1" s="475"/>
      <c r="WXD1" s="475"/>
      <c r="WXE1" s="475"/>
      <c r="WXF1" s="475"/>
      <c r="WXG1" s="475"/>
      <c r="WXH1" s="475"/>
      <c r="WXI1" s="475"/>
      <c r="WXJ1" s="475"/>
      <c r="WXK1" s="475"/>
      <c r="WXL1" s="475"/>
      <c r="WXM1" s="475"/>
      <c r="WXN1" s="475"/>
      <c r="WXO1" s="475"/>
      <c r="WXP1" s="475"/>
      <c r="WXQ1" s="475"/>
      <c r="WXR1" s="475"/>
      <c r="WXS1" s="475"/>
      <c r="WXT1" s="475"/>
      <c r="WXU1" s="475"/>
      <c r="WXV1" s="475"/>
      <c r="WXW1" s="475"/>
      <c r="WXX1" s="475"/>
      <c r="WXY1" s="475"/>
      <c r="WXZ1" s="475"/>
      <c r="WYA1" s="475"/>
      <c r="WYB1" s="475"/>
      <c r="WYC1" s="475"/>
      <c r="WYD1" s="475"/>
      <c r="WYE1" s="475"/>
      <c r="WYF1" s="475"/>
      <c r="WYG1" s="475"/>
      <c r="WYH1" s="475"/>
      <c r="WYI1" s="475"/>
      <c r="WYJ1" s="475"/>
      <c r="WYK1" s="475"/>
      <c r="WYL1" s="475"/>
      <c r="WYM1" s="475"/>
      <c r="WYN1" s="475"/>
      <c r="WYO1" s="475"/>
      <c r="WYP1" s="475"/>
      <c r="WYQ1" s="475"/>
      <c r="WYR1" s="475"/>
      <c r="WYS1" s="475"/>
      <c r="WYT1" s="475"/>
      <c r="WYU1" s="475"/>
      <c r="WYV1" s="475"/>
      <c r="WYW1" s="475"/>
      <c r="WYX1" s="475"/>
      <c r="WYY1" s="475"/>
      <c r="WYZ1" s="475"/>
      <c r="WZA1" s="475"/>
      <c r="WZB1" s="475"/>
      <c r="WZC1" s="475"/>
      <c r="WZD1" s="475"/>
      <c r="WZE1" s="475"/>
      <c r="WZF1" s="475"/>
      <c r="WZG1" s="475"/>
      <c r="WZH1" s="475"/>
      <c r="WZI1" s="475"/>
      <c r="WZJ1" s="475"/>
      <c r="WZK1" s="475"/>
      <c r="WZL1" s="475"/>
      <c r="WZM1" s="475"/>
      <c r="WZN1" s="475"/>
      <c r="WZO1" s="475"/>
      <c r="WZP1" s="475"/>
      <c r="WZQ1" s="475"/>
      <c r="WZR1" s="475"/>
      <c r="WZS1" s="475"/>
      <c r="WZT1" s="475"/>
      <c r="WZU1" s="475"/>
      <c r="WZV1" s="475"/>
      <c r="WZW1" s="475"/>
      <c r="WZX1" s="475"/>
      <c r="WZY1" s="475"/>
      <c r="WZZ1" s="475"/>
      <c r="XAA1" s="475"/>
      <c r="XAB1" s="475"/>
      <c r="XAC1" s="475"/>
      <c r="XAD1" s="475"/>
      <c r="XAE1" s="475"/>
      <c r="XAF1" s="475"/>
      <c r="XAG1" s="475"/>
      <c r="XAH1" s="475"/>
      <c r="XAI1" s="475"/>
      <c r="XAJ1" s="475"/>
      <c r="XAK1" s="475"/>
      <c r="XAL1" s="475"/>
      <c r="XAM1" s="475"/>
      <c r="XAN1" s="475"/>
      <c r="XAO1" s="475"/>
      <c r="XAP1" s="475"/>
      <c r="XAQ1" s="475"/>
      <c r="XAR1" s="475"/>
      <c r="XAS1" s="475"/>
      <c r="XAT1" s="475"/>
      <c r="XAU1" s="475"/>
      <c r="XAV1" s="475"/>
      <c r="XAW1" s="475"/>
      <c r="XAX1" s="475"/>
      <c r="XAY1" s="475"/>
      <c r="XAZ1" s="475"/>
      <c r="XBA1" s="475"/>
      <c r="XBB1" s="475"/>
      <c r="XBC1" s="475"/>
      <c r="XBD1" s="475"/>
      <c r="XBE1" s="475"/>
      <c r="XBF1" s="475"/>
      <c r="XBG1" s="475"/>
      <c r="XBH1" s="475"/>
      <c r="XBI1" s="475"/>
      <c r="XBJ1" s="475"/>
      <c r="XBK1" s="475"/>
      <c r="XBL1" s="475"/>
      <c r="XBM1" s="475"/>
      <c r="XBN1" s="475"/>
      <c r="XBO1" s="475"/>
      <c r="XBP1" s="475"/>
      <c r="XBQ1" s="475"/>
      <c r="XBR1" s="475"/>
      <c r="XBS1" s="475"/>
      <c r="XBT1" s="475"/>
      <c r="XBU1" s="475"/>
      <c r="XBV1" s="475"/>
      <c r="XBW1" s="475"/>
      <c r="XBX1" s="475"/>
      <c r="XBY1" s="475"/>
      <c r="XBZ1" s="475"/>
      <c r="XCA1" s="475"/>
      <c r="XCB1" s="475"/>
      <c r="XCC1" s="475"/>
      <c r="XCD1" s="475"/>
      <c r="XCE1" s="475"/>
      <c r="XCF1" s="475"/>
      <c r="XCG1" s="475"/>
      <c r="XCH1" s="475"/>
      <c r="XCI1" s="475"/>
      <c r="XCJ1" s="475"/>
      <c r="XCK1" s="475"/>
      <c r="XCL1" s="475"/>
      <c r="XCM1" s="475"/>
      <c r="XCN1" s="475"/>
      <c r="XCO1" s="475"/>
      <c r="XCP1" s="475"/>
      <c r="XCQ1" s="475"/>
      <c r="XCR1" s="475"/>
      <c r="XCS1" s="475"/>
      <c r="XCT1" s="475"/>
      <c r="XCU1" s="475"/>
      <c r="XCV1" s="475"/>
      <c r="XCW1" s="475"/>
      <c r="XCX1" s="475"/>
      <c r="XCY1" s="475"/>
      <c r="XCZ1" s="475"/>
      <c r="XDA1" s="475"/>
      <c r="XDB1" s="475"/>
      <c r="XDC1" s="475"/>
      <c r="XDD1" s="475"/>
      <c r="XDE1" s="475"/>
      <c r="XDF1" s="475"/>
      <c r="XDG1" s="475"/>
      <c r="XDH1" s="475"/>
      <c r="XDI1" s="475"/>
      <c r="XDJ1" s="475"/>
      <c r="XDK1" s="475"/>
      <c r="XDL1" s="475"/>
      <c r="XDM1" s="475"/>
      <c r="XDN1" s="475"/>
      <c r="XDO1" s="475"/>
      <c r="XDP1" s="475"/>
      <c r="XDQ1" s="475"/>
      <c r="XDR1" s="475"/>
      <c r="XDS1" s="475"/>
      <c r="XDT1" s="475"/>
      <c r="XDU1" s="475"/>
      <c r="XDV1" s="475"/>
      <c r="XDW1" s="475"/>
      <c r="XDX1" s="475"/>
      <c r="XDY1" s="475"/>
      <c r="XDZ1" s="475"/>
      <c r="XEA1" s="475"/>
      <c r="XEB1" s="475"/>
      <c r="XEC1" s="475"/>
      <c r="XED1" s="475"/>
      <c r="XEE1" s="475"/>
      <c r="XEF1" s="475"/>
      <c r="XEG1" s="475"/>
      <c r="XEH1" s="475"/>
      <c r="XEI1" s="475"/>
      <c r="XEJ1" s="475"/>
      <c r="XEK1" s="475"/>
      <c r="XEL1" s="475"/>
      <c r="XEM1" s="475"/>
      <c r="XEN1" s="475"/>
      <c r="XEO1" s="475"/>
      <c r="XEP1" s="475"/>
      <c r="XEQ1" s="475"/>
      <c r="XER1" s="475"/>
      <c r="XES1" s="475"/>
      <c r="XET1" s="475"/>
      <c r="XEU1" s="475"/>
      <c r="XEV1" s="475"/>
      <c r="XEW1" s="475"/>
    </row>
    <row r="2" s="465" customFormat="1" ht="28.5" customHeight="1" spans="1:6">
      <c r="A2" s="476" t="s">
        <v>1</v>
      </c>
      <c r="B2" s="476"/>
      <c r="C2" s="476"/>
      <c r="D2" s="476"/>
      <c r="E2" s="476"/>
      <c r="F2" s="476"/>
    </row>
    <row r="3" s="466" customFormat="1" ht="15.75" customHeight="1" spans="2:6">
      <c r="B3" s="477"/>
      <c r="C3" s="477"/>
      <c r="D3" s="477"/>
      <c r="E3" s="478" t="s">
        <v>2</v>
      </c>
      <c r="F3" s="478"/>
    </row>
    <row r="4" s="467" customFormat="1" ht="20.25" customHeight="1" spans="1:6">
      <c r="A4" s="110" t="s">
        <v>3</v>
      </c>
      <c r="B4" s="110" t="s">
        <v>4</v>
      </c>
      <c r="C4" s="110" t="s">
        <v>5</v>
      </c>
      <c r="D4" s="110" t="s">
        <v>6</v>
      </c>
      <c r="E4" s="86" t="s">
        <v>7</v>
      </c>
      <c r="F4" s="479" t="s">
        <v>8</v>
      </c>
    </row>
    <row r="5" s="468" customFormat="1" ht="17.25" customHeight="1" spans="1:9">
      <c r="A5" s="110" t="s">
        <v>9</v>
      </c>
      <c r="B5" s="480">
        <f>B6+B9+B13+B14+B15+B16</f>
        <v>414097</v>
      </c>
      <c r="C5" s="480">
        <f>C6+C9+C13+C14+C15+C16</f>
        <v>409364</v>
      </c>
      <c r="D5" s="480">
        <f>SUM(D6,D9,D13:D16)</f>
        <v>407643</v>
      </c>
      <c r="E5" s="53">
        <f t="shared" ref="E5:E13" si="0">(D5-C5)/C5</f>
        <v>-0.00420408243030652</v>
      </c>
      <c r="F5" s="481">
        <f t="shared" ref="F5:F15" si="1">ROUND(C5/B5,4)</f>
        <v>0.9886</v>
      </c>
      <c r="I5" s="498">
        <f>C5/B5</f>
        <v>0.988570310820895</v>
      </c>
    </row>
    <row r="6" s="63" customFormat="1" ht="17.25" customHeight="1" spans="1:9">
      <c r="A6" s="482" t="s">
        <v>10</v>
      </c>
      <c r="B6" s="483">
        <f>SUM(B7:B8)</f>
        <v>170350</v>
      </c>
      <c r="C6" s="484">
        <f>SUM(C7:C8)</f>
        <v>164257</v>
      </c>
      <c r="D6" s="484">
        <f>SUM(D7:D8)</f>
        <v>177400</v>
      </c>
      <c r="E6" s="53">
        <f t="shared" si="0"/>
        <v>0.0800148547702685</v>
      </c>
      <c r="F6" s="485">
        <f t="shared" si="1"/>
        <v>0.9642</v>
      </c>
      <c r="I6" s="499">
        <f>C6/B6</f>
        <v>0.964232462577047</v>
      </c>
    </row>
    <row r="7" s="63" customFormat="1" ht="17.25" customHeight="1" spans="1:9">
      <c r="A7" s="486" t="s">
        <v>11</v>
      </c>
      <c r="B7" s="484">
        <v>142450</v>
      </c>
      <c r="C7" s="484">
        <v>145053</v>
      </c>
      <c r="D7" s="484">
        <v>156000</v>
      </c>
      <c r="E7" s="53">
        <f t="shared" si="0"/>
        <v>0.0754689665156874</v>
      </c>
      <c r="F7" s="485">
        <f t="shared" si="1"/>
        <v>1.0183</v>
      </c>
      <c r="I7" s="499">
        <f t="shared" ref="I7:I47" si="2">C7/B7</f>
        <v>1.01827307827308</v>
      </c>
    </row>
    <row r="8" s="63" customFormat="1" ht="17.25" customHeight="1" spans="1:9">
      <c r="A8" s="486" t="s">
        <v>12</v>
      </c>
      <c r="B8" s="483">
        <v>27900</v>
      </c>
      <c r="C8" s="483">
        <v>19204</v>
      </c>
      <c r="D8" s="484">
        <v>21400</v>
      </c>
      <c r="E8" s="53">
        <f t="shared" si="0"/>
        <v>0.114351176838159</v>
      </c>
      <c r="F8" s="485">
        <f t="shared" si="1"/>
        <v>0.6883</v>
      </c>
      <c r="I8" s="499">
        <f t="shared" si="2"/>
        <v>0.68831541218638</v>
      </c>
    </row>
    <row r="9" s="63" customFormat="1" ht="17.25" customHeight="1" spans="1:9">
      <c r="A9" s="482" t="s">
        <v>13</v>
      </c>
      <c r="B9" s="483">
        <f>SUM(B10:B12)</f>
        <v>172342</v>
      </c>
      <c r="C9" s="483">
        <f>SUM(C10:C12)</f>
        <v>176000</v>
      </c>
      <c r="D9" s="483">
        <f>SUM(D10:D12)</f>
        <v>180000</v>
      </c>
      <c r="E9" s="53">
        <f t="shared" si="0"/>
        <v>0.0227272727272727</v>
      </c>
      <c r="F9" s="485">
        <f t="shared" si="1"/>
        <v>1.0212</v>
      </c>
      <c r="I9" s="499">
        <f t="shared" si="2"/>
        <v>1.02122523818918</v>
      </c>
    </row>
    <row r="10" s="63" customFormat="1" ht="17.25" customHeight="1" spans="1:9">
      <c r="A10" s="109" t="s">
        <v>14</v>
      </c>
      <c r="B10" s="483">
        <v>11616</v>
      </c>
      <c r="C10" s="483">
        <v>11616</v>
      </c>
      <c r="D10" s="487">
        <v>11616</v>
      </c>
      <c r="E10" s="53">
        <f t="shared" si="0"/>
        <v>0</v>
      </c>
      <c r="F10" s="485">
        <f t="shared" si="1"/>
        <v>1</v>
      </c>
      <c r="I10" s="499">
        <f t="shared" si="2"/>
        <v>1</v>
      </c>
    </row>
    <row r="11" s="63" customFormat="1" ht="17.25" customHeight="1" spans="1:9">
      <c r="A11" s="109" t="s">
        <v>15</v>
      </c>
      <c r="B11" s="483">
        <v>142726</v>
      </c>
      <c r="C11" s="483">
        <v>146384</v>
      </c>
      <c r="D11" s="483">
        <v>150384</v>
      </c>
      <c r="E11" s="53">
        <f t="shared" si="0"/>
        <v>0.0273253907530878</v>
      </c>
      <c r="F11" s="485">
        <f t="shared" si="1"/>
        <v>1.0256</v>
      </c>
      <c r="I11" s="499">
        <f t="shared" si="2"/>
        <v>1.02562952790662</v>
      </c>
    </row>
    <row r="12" s="63" customFormat="1" ht="17.25" customHeight="1" spans="1:9">
      <c r="A12" s="109" t="s">
        <v>16</v>
      </c>
      <c r="B12" s="483">
        <v>18000</v>
      </c>
      <c r="C12" s="483">
        <v>18000</v>
      </c>
      <c r="D12" s="483">
        <v>18000</v>
      </c>
      <c r="E12" s="53">
        <f t="shared" si="0"/>
        <v>0</v>
      </c>
      <c r="F12" s="485">
        <f t="shared" si="1"/>
        <v>1</v>
      </c>
      <c r="I12" s="499">
        <f t="shared" si="2"/>
        <v>1</v>
      </c>
    </row>
    <row r="13" s="63" customFormat="1" ht="17.25" customHeight="1" spans="1:9">
      <c r="A13" s="109" t="s">
        <v>17</v>
      </c>
      <c r="B13" s="483">
        <v>23065</v>
      </c>
      <c r="C13" s="483">
        <v>25801</v>
      </c>
      <c r="D13" s="483">
        <v>28821</v>
      </c>
      <c r="E13" s="53">
        <f t="shared" si="0"/>
        <v>0.117049726754777</v>
      </c>
      <c r="F13" s="485">
        <f t="shared" si="1"/>
        <v>1.1186</v>
      </c>
      <c r="I13" s="499">
        <f t="shared" si="2"/>
        <v>1.11862128766529</v>
      </c>
    </row>
    <row r="14" s="63" customFormat="1" ht="17.25" customHeight="1" spans="1:9">
      <c r="A14" s="109" t="s">
        <v>18</v>
      </c>
      <c r="B14" s="480">
        <v>37136</v>
      </c>
      <c r="C14" s="480">
        <v>37136</v>
      </c>
      <c r="D14" s="480">
        <v>21422</v>
      </c>
      <c r="E14" s="53">
        <f t="shared" ref="E14:E19" si="3">(D14-C14)/C14</f>
        <v>-0.423147350280052</v>
      </c>
      <c r="F14" s="485">
        <f t="shared" si="1"/>
        <v>1</v>
      </c>
      <c r="I14" s="499">
        <f t="shared" si="2"/>
        <v>1</v>
      </c>
    </row>
    <row r="15" s="63" customFormat="1" ht="17.25" customHeight="1" spans="1:9">
      <c r="A15" s="109" t="s">
        <v>19</v>
      </c>
      <c r="B15" s="93">
        <v>11204</v>
      </c>
      <c r="C15" s="93">
        <v>6170</v>
      </c>
      <c r="D15" s="480">
        <v>0</v>
      </c>
      <c r="E15" s="53"/>
      <c r="F15" s="485">
        <f t="shared" si="1"/>
        <v>0.5507</v>
      </c>
      <c r="I15" s="499">
        <f t="shared" si="2"/>
        <v>0.550696179935737</v>
      </c>
    </row>
    <row r="16" s="63" customFormat="1" ht="17.25" customHeight="1" spans="1:9">
      <c r="A16" s="109" t="s">
        <v>20</v>
      </c>
      <c r="B16" s="488"/>
      <c r="C16" s="488"/>
      <c r="D16" s="480"/>
      <c r="E16" s="53"/>
      <c r="F16" s="485"/>
      <c r="I16" s="499" t="e">
        <f t="shared" si="2"/>
        <v>#DIV/0!</v>
      </c>
    </row>
    <row r="17" s="63" customFormat="1" ht="17.25" customHeight="1" spans="1:9">
      <c r="A17" s="489" t="s">
        <v>21</v>
      </c>
      <c r="B17" s="483">
        <f>B18+B43+B44+B46</f>
        <v>414097</v>
      </c>
      <c r="C17" s="490">
        <f>C18+C43+C44+C46</f>
        <v>409364</v>
      </c>
      <c r="D17" s="490">
        <f>D18+D43+D44+D46+D45</f>
        <v>407643</v>
      </c>
      <c r="E17" s="491">
        <f t="shared" si="3"/>
        <v>-0.00420408243030652</v>
      </c>
      <c r="F17" s="485">
        <f t="shared" ref="F17:F19" si="4">ROUND(C17/B17,4)</f>
        <v>0.9886</v>
      </c>
      <c r="I17" s="499">
        <f t="shared" si="2"/>
        <v>0.988570310820895</v>
      </c>
    </row>
    <row r="18" s="63" customFormat="1" ht="17.25" customHeight="1" spans="1:9">
      <c r="A18" s="482" t="s">
        <v>22</v>
      </c>
      <c r="B18" s="480">
        <f>SUM(B19:B42)</f>
        <v>344550</v>
      </c>
      <c r="C18" s="483">
        <f>SUM(C19:C42)</f>
        <v>340658</v>
      </c>
      <c r="D18" s="483">
        <f>SUM(D19:D42)</f>
        <v>348822</v>
      </c>
      <c r="E18" s="53">
        <f t="shared" si="3"/>
        <v>0.0239653846379653</v>
      </c>
      <c r="F18" s="485">
        <f t="shared" si="4"/>
        <v>0.9887</v>
      </c>
      <c r="I18" s="499">
        <f t="shared" si="2"/>
        <v>0.988704106805979</v>
      </c>
    </row>
    <row r="19" s="469" customFormat="1" spans="1:9">
      <c r="A19" s="492" t="s">
        <v>23</v>
      </c>
      <c r="B19" s="480">
        <v>47800</v>
      </c>
      <c r="C19" s="483">
        <v>41526</v>
      </c>
      <c r="D19" s="483">
        <f>41800+600+4</f>
        <v>42404</v>
      </c>
      <c r="E19" s="493">
        <f t="shared" si="3"/>
        <v>0.0211433800510524</v>
      </c>
      <c r="F19" s="485">
        <f t="shared" si="4"/>
        <v>0.8687</v>
      </c>
      <c r="I19" s="499">
        <f t="shared" si="2"/>
        <v>0.868744769874477</v>
      </c>
    </row>
    <row r="20" s="469" customFormat="1" spans="1:9">
      <c r="A20" s="492" t="s">
        <v>24</v>
      </c>
      <c r="B20" s="480"/>
      <c r="C20" s="483">
        <v>3</v>
      </c>
      <c r="D20" s="483"/>
      <c r="E20" s="493"/>
      <c r="F20" s="485"/>
      <c r="I20" s="499" t="e">
        <f t="shared" si="2"/>
        <v>#DIV/0!</v>
      </c>
    </row>
    <row r="21" s="469" customFormat="1" spans="1:9">
      <c r="A21" s="492" t="s">
        <v>25</v>
      </c>
      <c r="B21" s="480">
        <v>18200</v>
      </c>
      <c r="C21" s="483">
        <v>16050</v>
      </c>
      <c r="D21" s="483">
        <v>17000</v>
      </c>
      <c r="E21" s="493">
        <f t="shared" ref="E21:E33" si="5">(D21-C21)/C21</f>
        <v>0.059190031152648</v>
      </c>
      <c r="F21" s="485">
        <f t="shared" ref="F21:F38" si="6">ROUND(C21/B21,4)</f>
        <v>0.8819</v>
      </c>
      <c r="I21" s="499">
        <f t="shared" si="2"/>
        <v>0.881868131868132</v>
      </c>
    </row>
    <row r="22" s="469" customFormat="1" spans="1:9">
      <c r="A22" s="492" t="s">
        <v>26</v>
      </c>
      <c r="B22" s="480">
        <v>43971</v>
      </c>
      <c r="C22" s="483">
        <v>42942</v>
      </c>
      <c r="D22" s="483">
        <v>43971</v>
      </c>
      <c r="E22" s="493">
        <f t="shared" si="5"/>
        <v>0.0239625541427973</v>
      </c>
      <c r="F22" s="485">
        <f t="shared" si="6"/>
        <v>0.9766</v>
      </c>
      <c r="I22" s="499">
        <f t="shared" si="2"/>
        <v>0.976598212458211</v>
      </c>
    </row>
    <row r="23" s="469" customFormat="1" spans="1:9">
      <c r="A23" s="492" t="s">
        <v>27</v>
      </c>
      <c r="B23" s="480">
        <v>10800</v>
      </c>
      <c r="C23" s="483">
        <v>10647</v>
      </c>
      <c r="D23" s="483">
        <v>11000</v>
      </c>
      <c r="E23" s="493">
        <f t="shared" si="5"/>
        <v>0.0331548793087255</v>
      </c>
      <c r="F23" s="485">
        <f t="shared" si="6"/>
        <v>0.9858</v>
      </c>
      <c r="I23" s="499">
        <f t="shared" si="2"/>
        <v>0.985833333333333</v>
      </c>
    </row>
    <row r="24" s="469" customFormat="1" spans="1:9">
      <c r="A24" s="492" t="s">
        <v>28</v>
      </c>
      <c r="B24" s="480">
        <v>4800</v>
      </c>
      <c r="C24" s="483">
        <v>4476</v>
      </c>
      <c r="D24" s="483">
        <v>4600</v>
      </c>
      <c r="E24" s="493">
        <f t="shared" si="5"/>
        <v>0.0277033065236819</v>
      </c>
      <c r="F24" s="485">
        <f t="shared" si="6"/>
        <v>0.9325</v>
      </c>
      <c r="I24" s="499">
        <f t="shared" si="2"/>
        <v>0.9325</v>
      </c>
    </row>
    <row r="25" s="469" customFormat="1" spans="1:9">
      <c r="A25" s="492" t="s">
        <v>29</v>
      </c>
      <c r="B25" s="480">
        <v>55234</v>
      </c>
      <c r="C25" s="483">
        <v>57903</v>
      </c>
      <c r="D25" s="483">
        <f>54234+165+500+900</f>
        <v>55799</v>
      </c>
      <c r="E25" s="493">
        <f t="shared" si="5"/>
        <v>-0.0363366319534394</v>
      </c>
      <c r="F25" s="485">
        <f t="shared" si="6"/>
        <v>1.0483</v>
      </c>
      <c r="I25" s="499">
        <f t="shared" si="2"/>
        <v>1.04832168591809</v>
      </c>
    </row>
    <row r="26" s="469" customFormat="1" spans="1:9">
      <c r="A26" s="492" t="s">
        <v>30</v>
      </c>
      <c r="B26" s="480">
        <v>36841</v>
      </c>
      <c r="C26" s="483">
        <v>37855</v>
      </c>
      <c r="D26" s="483">
        <f>36341+222</f>
        <v>36563</v>
      </c>
      <c r="E26" s="493">
        <f t="shared" si="5"/>
        <v>-0.0341302337868181</v>
      </c>
      <c r="F26" s="485">
        <f t="shared" si="6"/>
        <v>1.0275</v>
      </c>
      <c r="I26" s="499">
        <f t="shared" si="2"/>
        <v>1.02752368285334</v>
      </c>
    </row>
    <row r="27" s="469" customFormat="1" spans="1:9">
      <c r="A27" s="492" t="s">
        <v>31</v>
      </c>
      <c r="B27" s="480">
        <v>3375</v>
      </c>
      <c r="C27" s="483">
        <v>3382</v>
      </c>
      <c r="D27" s="483">
        <v>3575</v>
      </c>
      <c r="E27" s="493">
        <f t="shared" si="5"/>
        <v>0.0570668243642815</v>
      </c>
      <c r="F27" s="485">
        <f t="shared" si="6"/>
        <v>1.0021</v>
      </c>
      <c r="I27" s="499">
        <f t="shared" si="2"/>
        <v>1.00207407407407</v>
      </c>
    </row>
    <row r="28" s="469" customFormat="1" spans="1:9">
      <c r="A28" s="492" t="s">
        <v>32</v>
      </c>
      <c r="B28" s="480">
        <v>16000</v>
      </c>
      <c r="C28" s="483">
        <v>15965</v>
      </c>
      <c r="D28" s="483">
        <f>14070+578+1225</f>
        <v>15873</v>
      </c>
      <c r="E28" s="493">
        <f t="shared" si="5"/>
        <v>-0.00576260569996868</v>
      </c>
      <c r="F28" s="485">
        <f t="shared" si="6"/>
        <v>0.9978</v>
      </c>
      <c r="I28" s="499">
        <f t="shared" si="2"/>
        <v>0.9978125</v>
      </c>
    </row>
    <row r="29" s="469" customFormat="1" spans="1:9">
      <c r="A29" s="492" t="s">
        <v>33</v>
      </c>
      <c r="B29" s="480">
        <v>50923</v>
      </c>
      <c r="C29" s="483">
        <v>53142</v>
      </c>
      <c r="D29" s="483">
        <v>53923</v>
      </c>
      <c r="E29" s="493">
        <f t="shared" si="5"/>
        <v>0.0146964735990365</v>
      </c>
      <c r="F29" s="485">
        <f t="shared" si="6"/>
        <v>1.0436</v>
      </c>
      <c r="I29" s="499">
        <f t="shared" si="2"/>
        <v>1.04357559452507</v>
      </c>
    </row>
    <row r="30" s="469" customFormat="1" spans="1:9">
      <c r="A30" s="492" t="s">
        <v>34</v>
      </c>
      <c r="B30" s="480">
        <v>15043</v>
      </c>
      <c r="C30" s="483">
        <v>13651</v>
      </c>
      <c r="D30" s="483">
        <f>13843-925</f>
        <v>12918</v>
      </c>
      <c r="E30" s="493">
        <f t="shared" si="5"/>
        <v>-0.0536956999487217</v>
      </c>
      <c r="F30" s="485">
        <f t="shared" si="6"/>
        <v>0.9075</v>
      </c>
      <c r="I30" s="499">
        <f t="shared" si="2"/>
        <v>0.907465266236788</v>
      </c>
    </row>
    <row r="31" s="469" customFormat="1" spans="1:9">
      <c r="A31" s="492" t="s">
        <v>35</v>
      </c>
      <c r="B31" s="480">
        <v>21091</v>
      </c>
      <c r="C31" s="483">
        <v>21839</v>
      </c>
      <c r="D31" s="483">
        <f>19091+916</f>
        <v>20007</v>
      </c>
      <c r="E31" s="493">
        <f t="shared" si="5"/>
        <v>-0.08388662484546</v>
      </c>
      <c r="F31" s="485">
        <f t="shared" si="6"/>
        <v>1.0355</v>
      </c>
      <c r="I31" s="499">
        <f t="shared" si="2"/>
        <v>1.03546536437343</v>
      </c>
    </row>
    <row r="32" s="469" customFormat="1" spans="1:9">
      <c r="A32" s="492" t="s">
        <v>36</v>
      </c>
      <c r="B32" s="480">
        <v>1591</v>
      </c>
      <c r="C32" s="483">
        <v>1565</v>
      </c>
      <c r="D32" s="483">
        <v>1591</v>
      </c>
      <c r="E32" s="493">
        <f t="shared" si="5"/>
        <v>0.0166134185303514</v>
      </c>
      <c r="F32" s="485">
        <f t="shared" si="6"/>
        <v>0.9837</v>
      </c>
      <c r="I32" s="499">
        <f t="shared" si="2"/>
        <v>0.983658076681333</v>
      </c>
    </row>
    <row r="33" s="469" customFormat="1" spans="1:9">
      <c r="A33" s="492" t="s">
        <v>37</v>
      </c>
      <c r="B33" s="480">
        <v>0</v>
      </c>
      <c r="C33" s="483">
        <v>100</v>
      </c>
      <c r="D33" s="483">
        <v>100</v>
      </c>
      <c r="E33" s="493">
        <f t="shared" si="5"/>
        <v>0</v>
      </c>
      <c r="F33" s="485" t="e">
        <f t="shared" si="6"/>
        <v>#DIV/0!</v>
      </c>
      <c r="I33" s="499" t="e">
        <f t="shared" si="2"/>
        <v>#DIV/0!</v>
      </c>
    </row>
    <row r="34" s="469" customFormat="1" spans="1:9">
      <c r="A34" s="492" t="s">
        <v>38</v>
      </c>
      <c r="B34" s="480">
        <v>20</v>
      </c>
      <c r="C34" s="483">
        <v>0</v>
      </c>
      <c r="D34" s="483">
        <v>0</v>
      </c>
      <c r="E34" s="493">
        <v>0</v>
      </c>
      <c r="F34" s="485">
        <f t="shared" si="6"/>
        <v>0</v>
      </c>
      <c r="I34" s="499">
        <f t="shared" si="2"/>
        <v>0</v>
      </c>
    </row>
    <row r="35" s="469" customFormat="1" spans="1:9">
      <c r="A35" s="492" t="s">
        <v>39</v>
      </c>
      <c r="B35" s="480">
        <v>3092</v>
      </c>
      <c r="C35" s="483">
        <v>3719</v>
      </c>
      <c r="D35" s="483">
        <v>3392</v>
      </c>
      <c r="E35" s="493">
        <f t="shared" ref="E35:E38" si="7">(D35-C35)/C35</f>
        <v>-0.0879268620596935</v>
      </c>
      <c r="F35" s="485">
        <f t="shared" si="6"/>
        <v>1.2028</v>
      </c>
      <c r="I35" s="499">
        <f t="shared" si="2"/>
        <v>1.20278137128072</v>
      </c>
    </row>
    <row r="36" s="469" customFormat="1" spans="1:9">
      <c r="A36" s="492" t="s">
        <v>40</v>
      </c>
      <c r="B36" s="480">
        <v>7347</v>
      </c>
      <c r="C36" s="483">
        <v>7293</v>
      </c>
      <c r="D36" s="483">
        <v>7547</v>
      </c>
      <c r="E36" s="493">
        <f t="shared" si="7"/>
        <v>0.0348279171808584</v>
      </c>
      <c r="F36" s="485">
        <f t="shared" si="6"/>
        <v>0.9927</v>
      </c>
      <c r="I36" s="499">
        <f t="shared" si="2"/>
        <v>0.99265006124949</v>
      </c>
    </row>
    <row r="37" s="469" customFormat="1" spans="1:9">
      <c r="A37" s="492" t="s">
        <v>41</v>
      </c>
      <c r="B37" s="480">
        <v>0</v>
      </c>
      <c r="C37" s="483">
        <v>25</v>
      </c>
      <c r="D37" s="483">
        <v>0</v>
      </c>
      <c r="E37" s="493">
        <v>0</v>
      </c>
      <c r="F37" s="485" t="e">
        <f t="shared" si="6"/>
        <v>#DIV/0!</v>
      </c>
      <c r="I37" s="499" t="e">
        <f t="shared" si="2"/>
        <v>#DIV/0!</v>
      </c>
    </row>
    <row r="38" s="469" customFormat="1" spans="1:9">
      <c r="A38" s="492" t="s">
        <v>42</v>
      </c>
      <c r="B38" s="480">
        <v>2792</v>
      </c>
      <c r="C38" s="483">
        <v>2829</v>
      </c>
      <c r="D38" s="483">
        <v>2792</v>
      </c>
      <c r="E38" s="493">
        <f t="shared" si="7"/>
        <v>-0.0130788264404383</v>
      </c>
      <c r="F38" s="485">
        <f t="shared" si="6"/>
        <v>1.0133</v>
      </c>
      <c r="I38" s="499">
        <f t="shared" si="2"/>
        <v>1.01325214899713</v>
      </c>
    </row>
    <row r="39" s="469" customFormat="1" spans="1:9">
      <c r="A39" s="492" t="s">
        <v>43</v>
      </c>
      <c r="B39" s="480"/>
      <c r="C39" s="483">
        <v>0</v>
      </c>
      <c r="D39" s="483">
        <v>10000</v>
      </c>
      <c r="E39" s="493"/>
      <c r="F39" s="485"/>
      <c r="I39" s="499" t="e">
        <f t="shared" si="2"/>
        <v>#DIV/0!</v>
      </c>
    </row>
    <row r="40" s="469" customFormat="1" spans="1:9">
      <c r="A40" s="492" t="s">
        <v>44</v>
      </c>
      <c r="B40" s="480"/>
      <c r="C40" s="483">
        <v>0</v>
      </c>
      <c r="D40" s="483">
        <v>0</v>
      </c>
      <c r="E40" s="493"/>
      <c r="F40" s="485"/>
      <c r="I40" s="499" t="e">
        <f t="shared" si="2"/>
        <v>#DIV/0!</v>
      </c>
    </row>
    <row r="41" s="469" customFormat="1" spans="1:9">
      <c r="A41" s="492" t="s">
        <v>45</v>
      </c>
      <c r="B41" s="480">
        <v>5600</v>
      </c>
      <c r="C41" s="483">
        <v>5719</v>
      </c>
      <c r="D41" s="483">
        <v>5737</v>
      </c>
      <c r="E41" s="493">
        <f t="shared" ref="E41:E44" si="8">(D41-C41)/C41</f>
        <v>0.00314740339220143</v>
      </c>
      <c r="F41" s="485">
        <f t="shared" ref="F41:F44" si="9">ROUND(C41/B41,4)</f>
        <v>1.0213</v>
      </c>
      <c r="I41" s="499">
        <f t="shared" si="2"/>
        <v>1.02125</v>
      </c>
    </row>
    <row r="42" s="469" customFormat="1" spans="1:9">
      <c r="A42" s="492" t="s">
        <v>46</v>
      </c>
      <c r="B42" s="480">
        <v>30</v>
      </c>
      <c r="C42" s="483">
        <v>27</v>
      </c>
      <c r="D42" s="483">
        <v>30</v>
      </c>
      <c r="E42" s="493">
        <f t="shared" si="8"/>
        <v>0.111111111111111</v>
      </c>
      <c r="F42" s="485">
        <f t="shared" si="9"/>
        <v>0.9</v>
      </c>
      <c r="I42" s="499">
        <f t="shared" si="2"/>
        <v>0.9</v>
      </c>
    </row>
    <row r="43" s="63" customFormat="1" ht="17.25" customHeight="1" spans="1:9">
      <c r="A43" s="482" t="s">
        <v>47</v>
      </c>
      <c r="B43" s="480">
        <v>13284</v>
      </c>
      <c r="C43" s="483">
        <v>13284</v>
      </c>
      <c r="D43" s="483">
        <v>18821</v>
      </c>
      <c r="E43" s="53">
        <f t="shared" si="8"/>
        <v>0.416817223727793</v>
      </c>
      <c r="F43" s="485">
        <f t="shared" si="9"/>
        <v>1</v>
      </c>
      <c r="I43" s="499">
        <f t="shared" si="2"/>
        <v>1</v>
      </c>
    </row>
    <row r="44" s="63" customFormat="1" ht="17.25" customHeight="1" spans="1:9">
      <c r="A44" s="482" t="s">
        <v>48</v>
      </c>
      <c r="B44" s="480">
        <v>34186</v>
      </c>
      <c r="C44" s="483">
        <v>34000</v>
      </c>
      <c r="D44" s="483">
        <v>40000</v>
      </c>
      <c r="E44" s="53">
        <f t="shared" si="8"/>
        <v>0.176470588235294</v>
      </c>
      <c r="F44" s="485">
        <f t="shared" si="9"/>
        <v>0.9946</v>
      </c>
      <c r="I44" s="499">
        <f t="shared" si="2"/>
        <v>0.994559176270988</v>
      </c>
    </row>
    <row r="45" s="63" customFormat="1" ht="17.25" customHeight="1" spans="1:9">
      <c r="A45" s="482" t="s">
        <v>49</v>
      </c>
      <c r="B45" s="110"/>
      <c r="C45" s="480">
        <v>0</v>
      </c>
      <c r="D45" s="480">
        <v>0</v>
      </c>
      <c r="E45" s="480"/>
      <c r="F45" s="485"/>
      <c r="I45" s="499" t="e">
        <f t="shared" si="2"/>
        <v>#DIV/0!</v>
      </c>
    </row>
    <row r="46" s="63" customFormat="1" ht="17.25" customHeight="1" spans="1:9">
      <c r="A46" s="482" t="s">
        <v>50</v>
      </c>
      <c r="B46" s="110">
        <v>22077</v>
      </c>
      <c r="C46" s="480">
        <f>21253+165+4</f>
        <v>21422</v>
      </c>
      <c r="D46" s="480">
        <v>0</v>
      </c>
      <c r="E46" s="480"/>
      <c r="F46" s="485"/>
      <c r="I46" s="499">
        <f t="shared" si="2"/>
        <v>0.970331113828872</v>
      </c>
    </row>
    <row r="47" s="63" customFormat="1" ht="13.5" customHeight="1" spans="1:9">
      <c r="A47" s="489" t="s">
        <v>51</v>
      </c>
      <c r="B47" s="489"/>
      <c r="C47" s="480">
        <f>C5-C17</f>
        <v>0</v>
      </c>
      <c r="D47" s="480">
        <f>D5-D17</f>
        <v>0</v>
      </c>
      <c r="E47" s="480"/>
      <c r="F47" s="494"/>
      <c r="I47" s="499" t="e">
        <f t="shared" si="2"/>
        <v>#DIV/0!</v>
      </c>
    </row>
    <row r="48" spans="1:6">
      <c r="A48" s="495"/>
      <c r="B48" s="496"/>
      <c r="C48" s="496"/>
      <c r="D48" s="496"/>
      <c r="E48" s="496"/>
      <c r="F48" s="495"/>
    </row>
    <row r="49" spans="4:4">
      <c r="D49" s="497"/>
    </row>
  </sheetData>
  <mergeCells count="2">
    <mergeCell ref="A2:F2"/>
    <mergeCell ref="E3:F3"/>
  </mergeCells>
  <printOptions horizontalCentered="1"/>
  <pageMargins left="0.590551181102362" right="0.590551181102362" top="0.984251968503937" bottom="0.7874015748031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17" sqref="D17"/>
    </sheetView>
  </sheetViews>
  <sheetFormatPr defaultColWidth="9" defaultRowHeight="14.25"/>
  <cols>
    <col min="1" max="19" width="9" style="464"/>
  </cols>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928"/>
  <sheetViews>
    <sheetView topLeftCell="A640" workbookViewId="0">
      <selection activeCell="B369" sqref="B369:J374"/>
    </sheetView>
  </sheetViews>
  <sheetFormatPr defaultColWidth="0" defaultRowHeight="14.25" zeroHeight="1"/>
  <cols>
    <col min="1" max="1" width="3.75" style="125" customWidth="1"/>
    <col min="2" max="2" width="33.75" style="124" customWidth="1"/>
    <col min="3" max="3" width="13.25" style="126" customWidth="1"/>
    <col min="4" max="4" width="10.875" style="126" customWidth="1"/>
    <col min="5" max="5" width="11.75" style="126" customWidth="1"/>
    <col min="6" max="6" width="10.5" style="126" customWidth="1"/>
    <col min="7" max="7" width="8.75" style="126" customWidth="1"/>
    <col min="8" max="8" width="10.5" style="126" customWidth="1"/>
    <col min="9" max="9" width="10.625" style="126" hidden="1" customWidth="1"/>
    <col min="10" max="10" width="55.375" style="127" customWidth="1"/>
    <col min="11" max="11" width="9" style="124" hidden="1" customWidth="1"/>
    <col min="12" max="16380" width="9" style="124" hidden="1"/>
    <col min="16381" max="16381" width="6.125" style="124" hidden="1"/>
    <col min="16382" max="16383" width="6.75" style="124" hidden="1"/>
    <col min="16384" max="16384" width="7" style="124" hidden="1"/>
  </cols>
  <sheetData>
    <row r="1" ht="28.5" customHeight="1" spans="1:10">
      <c r="A1" s="128" t="s">
        <v>52</v>
      </c>
      <c r="B1" s="128"/>
      <c r="C1" s="128"/>
      <c r="D1" s="128"/>
      <c r="E1" s="128"/>
      <c r="F1" s="128"/>
      <c r="G1" s="128"/>
      <c r="H1" s="128"/>
      <c r="I1" s="128"/>
      <c r="J1" s="128"/>
    </row>
    <row r="2" s="116" customFormat="1" ht="18.75" customHeight="1" spans="1:10">
      <c r="A2" s="129"/>
      <c r="C2" s="130"/>
      <c r="D2" s="130"/>
      <c r="E2" s="130"/>
      <c r="F2" s="130"/>
      <c r="G2" s="130"/>
      <c r="H2" s="130"/>
      <c r="I2" s="130"/>
      <c r="J2" s="155" t="s">
        <v>53</v>
      </c>
    </row>
    <row r="3" s="117" customFormat="1" ht="18.75" customHeight="1" spans="1:10">
      <c r="A3" s="131" t="s">
        <v>54</v>
      </c>
      <c r="B3" s="132" t="s">
        <v>55</v>
      </c>
      <c r="C3" s="132" t="s">
        <v>56</v>
      </c>
      <c r="D3" s="132" t="s">
        <v>57</v>
      </c>
      <c r="E3" s="132"/>
      <c r="F3" s="132"/>
      <c r="G3" s="132"/>
      <c r="H3" s="132"/>
      <c r="I3" s="131"/>
      <c r="J3" s="132" t="s">
        <v>58</v>
      </c>
    </row>
    <row r="4" s="117" customFormat="1" ht="27" customHeight="1" spans="1:10">
      <c r="A4" s="131"/>
      <c r="B4" s="132"/>
      <c r="C4" s="132" t="s">
        <v>59</v>
      </c>
      <c r="D4" s="132" t="s">
        <v>59</v>
      </c>
      <c r="E4" s="132" t="s">
        <v>60</v>
      </c>
      <c r="F4" s="132" t="s">
        <v>61</v>
      </c>
      <c r="G4" s="132" t="s">
        <v>62</v>
      </c>
      <c r="H4" s="132" t="s">
        <v>63</v>
      </c>
      <c r="I4" s="131"/>
      <c r="J4" s="132"/>
    </row>
    <row r="5" s="117" customFormat="1" ht="22.5" customHeight="1" spans="1:10">
      <c r="A5" s="131"/>
      <c r="B5" s="132" t="s">
        <v>64</v>
      </c>
      <c r="C5" s="133">
        <v>3094354875.28</v>
      </c>
      <c r="D5" s="134">
        <f t="shared" ref="D5:D18" si="0">SUM(E5:H5)</f>
        <v>2450844657</v>
      </c>
      <c r="E5" s="134">
        <f>E6+E218+E375+E508+E454+E564+E601+E614+E629+E627+E618</f>
        <v>1192946557</v>
      </c>
      <c r="F5" s="134">
        <f>F6+F218+F375+F508+F454+F564+F601+F614+F629+F627+F618</f>
        <v>993268100</v>
      </c>
      <c r="G5" s="134">
        <f>G6+G218+G375+G508+G454+G564+G601+G614+G629+G627+G618</f>
        <v>200000000</v>
      </c>
      <c r="H5" s="134">
        <f>H6+H218+H375+H508+H454+H564+H601+H614+H629+H627+H618</f>
        <v>64630000</v>
      </c>
      <c r="I5" s="156"/>
      <c r="J5" s="157"/>
    </row>
    <row r="6" s="118" customFormat="1" ht="18.75" customHeight="1" spans="1:10">
      <c r="A6" s="135" t="s">
        <v>65</v>
      </c>
      <c r="B6" s="135"/>
      <c r="C6" s="136">
        <v>223388643.48</v>
      </c>
      <c r="D6" s="123">
        <f>SUM(D7,D20,D32,D45,D55,D57,D84,D93,D99,D103,D105,D110,D115,D122,D126,D143,D150,D166,D173,D192,D208,D216)</f>
        <v>108894190</v>
      </c>
      <c r="E6" s="137">
        <f>SUM(E7,E20,E32,E45,E55,E57,E84,E93,E99,E103,E105,E110,E115,E122,E126,E143,E150,E166,E173,E192,E208,E216)</f>
        <v>41942690</v>
      </c>
      <c r="F6" s="123">
        <f>SUM(F7,F20,F32,F45,F55,F57,F84,F93,F99,F103,F105,F110,F115,F122,F126,F143,F150,F166,F173,F192,F208,F216)</f>
        <v>24850000</v>
      </c>
      <c r="G6" s="123">
        <f>SUM(G7,G20,G32,G45,G55,G57,G84,G93,G99,G103,G105,G110,G115,G122,G126,G143,G150,G166,G173,G192,G208,G216)</f>
        <v>0</v>
      </c>
      <c r="H6" s="123">
        <f>SUM(H7,H20,H32,H45,H55,H57,H84,H93,H99,H103,H105,H110,H115,H122,H126,H143,H150,H166,H173,H192,H208,H216)</f>
        <v>41430000</v>
      </c>
      <c r="I6" s="156"/>
      <c r="J6" s="158"/>
    </row>
    <row r="7" s="118" customFormat="1" ht="18.75" customHeight="1" spans="1:10">
      <c r="A7" s="138" t="s">
        <v>66</v>
      </c>
      <c r="B7" s="138"/>
      <c r="C7" s="139">
        <f>SUM(C8:C19)</f>
        <v>4168000</v>
      </c>
      <c r="D7" s="139">
        <f t="shared" ref="D7:H7" si="1">SUM(D8:D19)</f>
        <v>2000000</v>
      </c>
      <c r="E7" s="139">
        <f t="shared" si="1"/>
        <v>2000000</v>
      </c>
      <c r="F7" s="139">
        <f t="shared" si="1"/>
        <v>0</v>
      </c>
      <c r="G7" s="139">
        <f t="shared" si="1"/>
        <v>0</v>
      </c>
      <c r="H7" s="139">
        <f t="shared" si="1"/>
        <v>0</v>
      </c>
      <c r="I7" s="159"/>
      <c r="J7" s="158"/>
    </row>
    <row r="8" s="118" customFormat="1" ht="18.75" customHeight="1" spans="1:10">
      <c r="A8" s="140"/>
      <c r="B8" s="141" t="s">
        <v>67</v>
      </c>
      <c r="C8" s="142">
        <v>160000</v>
      </c>
      <c r="D8" s="143">
        <f>SUM(E8:H8)</f>
        <v>200000</v>
      </c>
      <c r="E8" s="143">
        <v>200000</v>
      </c>
      <c r="F8" s="143"/>
      <c r="G8" s="143"/>
      <c r="H8" s="143"/>
      <c r="I8" s="160"/>
      <c r="J8" s="161"/>
    </row>
    <row r="9" s="118" customFormat="1" ht="18.75" customHeight="1" spans="1:10">
      <c r="A9" s="140"/>
      <c r="B9" s="141" t="s">
        <v>68</v>
      </c>
      <c r="C9" s="142">
        <v>200000</v>
      </c>
      <c r="D9" s="143">
        <f>SUM(E9:H9)</f>
        <v>200000</v>
      </c>
      <c r="E9" s="143">
        <v>200000</v>
      </c>
      <c r="F9" s="143"/>
      <c r="G9" s="143"/>
      <c r="H9" s="143"/>
      <c r="I9" s="160"/>
      <c r="J9" s="162"/>
    </row>
    <row r="10" s="118" customFormat="1" ht="18.75" customHeight="1" spans="1:10">
      <c r="A10" s="140"/>
      <c r="B10" s="141" t="s">
        <v>69</v>
      </c>
      <c r="C10" s="142">
        <v>400000</v>
      </c>
      <c r="D10" s="143">
        <f>SUM(E10:H10)</f>
        <v>400000</v>
      </c>
      <c r="E10" s="143">
        <v>400000</v>
      </c>
      <c r="F10" s="143"/>
      <c r="G10" s="143"/>
      <c r="H10" s="143"/>
      <c r="I10" s="160"/>
      <c r="J10" s="161"/>
    </row>
    <row r="11" s="118" customFormat="1" ht="18.75" customHeight="1" spans="1:10">
      <c r="A11" s="144"/>
      <c r="B11" s="145" t="s">
        <v>70</v>
      </c>
      <c r="C11" s="146">
        <v>1358000</v>
      </c>
      <c r="D11" s="147">
        <f>SUM(E11:H11)</f>
        <v>1200000</v>
      </c>
      <c r="E11" s="147">
        <v>1200000</v>
      </c>
      <c r="F11" s="147"/>
      <c r="G11" s="147"/>
      <c r="H11" s="147"/>
      <c r="I11" s="163"/>
      <c r="J11" s="162"/>
    </row>
    <row r="12" s="118" customFormat="1" ht="18.75" customHeight="1" spans="1:10">
      <c r="A12" s="140"/>
      <c r="B12" s="141" t="s">
        <v>71</v>
      </c>
      <c r="C12" s="142">
        <v>50000</v>
      </c>
      <c r="D12" s="143">
        <f t="shared" si="0"/>
        <v>0</v>
      </c>
      <c r="E12" s="143"/>
      <c r="F12" s="143"/>
      <c r="G12" s="143"/>
      <c r="H12" s="143"/>
      <c r="I12" s="160"/>
      <c r="J12" s="164"/>
    </row>
    <row r="13" s="118" customFormat="1" ht="18.75" customHeight="1" spans="1:10">
      <c r="A13" s="140"/>
      <c r="B13" s="141" t="s">
        <v>72</v>
      </c>
      <c r="C13" s="142">
        <v>100000</v>
      </c>
      <c r="D13" s="143">
        <f t="shared" si="0"/>
        <v>0</v>
      </c>
      <c r="E13" s="143"/>
      <c r="F13" s="143"/>
      <c r="G13" s="143"/>
      <c r="H13" s="143"/>
      <c r="I13" s="160"/>
      <c r="J13" s="161"/>
    </row>
    <row r="14" s="118" customFormat="1" ht="18.75" customHeight="1" spans="1:10">
      <c r="A14" s="140"/>
      <c r="B14" s="141" t="s">
        <v>73</v>
      </c>
      <c r="C14" s="142">
        <v>100000</v>
      </c>
      <c r="D14" s="143">
        <f t="shared" si="0"/>
        <v>0</v>
      </c>
      <c r="E14" s="143"/>
      <c r="F14" s="143"/>
      <c r="G14" s="143"/>
      <c r="H14" s="143"/>
      <c r="I14" s="160"/>
      <c r="J14" s="161"/>
    </row>
    <row r="15" s="118" customFormat="1" ht="18.75" customHeight="1" spans="1:10">
      <c r="A15" s="140"/>
      <c r="B15" s="141" t="s">
        <v>74</v>
      </c>
      <c r="C15" s="142">
        <v>100000</v>
      </c>
      <c r="D15" s="143">
        <f t="shared" si="0"/>
        <v>0</v>
      </c>
      <c r="E15" s="143"/>
      <c r="F15" s="143"/>
      <c r="G15" s="143"/>
      <c r="H15" s="143"/>
      <c r="I15" s="160"/>
      <c r="J15" s="161"/>
    </row>
    <row r="16" s="118" customFormat="1" ht="18.75" customHeight="1" spans="1:10">
      <c r="A16" s="140"/>
      <c r="B16" s="141" t="s">
        <v>75</v>
      </c>
      <c r="C16" s="142">
        <v>100000</v>
      </c>
      <c r="D16" s="143">
        <f t="shared" si="0"/>
        <v>0</v>
      </c>
      <c r="E16" s="143"/>
      <c r="F16" s="143"/>
      <c r="G16" s="143"/>
      <c r="H16" s="143"/>
      <c r="I16" s="160"/>
      <c r="J16" s="161"/>
    </row>
    <row r="17" s="118" customFormat="1" ht="18.75" customHeight="1" spans="1:10">
      <c r="A17" s="140"/>
      <c r="B17" s="141" t="s">
        <v>76</v>
      </c>
      <c r="C17" s="142">
        <v>50000</v>
      </c>
      <c r="D17" s="143">
        <f t="shared" si="0"/>
        <v>0</v>
      </c>
      <c r="E17" s="143"/>
      <c r="F17" s="143"/>
      <c r="G17" s="143"/>
      <c r="H17" s="143"/>
      <c r="I17" s="160"/>
      <c r="J17" s="161"/>
    </row>
    <row r="18" s="118" customFormat="1" ht="18.75" customHeight="1" spans="1:10">
      <c r="A18" s="140"/>
      <c r="B18" s="141" t="s">
        <v>77</v>
      </c>
      <c r="C18" s="142">
        <v>50000</v>
      </c>
      <c r="D18" s="143">
        <f t="shared" si="0"/>
        <v>0</v>
      </c>
      <c r="E18" s="143"/>
      <c r="F18" s="143"/>
      <c r="G18" s="143"/>
      <c r="H18" s="143"/>
      <c r="I18" s="160"/>
      <c r="J18" s="161"/>
    </row>
    <row r="19" s="118" customFormat="1" ht="18.75" customHeight="1" spans="1:10">
      <c r="A19" s="144"/>
      <c r="B19" s="145" t="s">
        <v>78</v>
      </c>
      <c r="C19" s="146">
        <v>1500000</v>
      </c>
      <c r="D19" s="147"/>
      <c r="E19" s="147"/>
      <c r="F19" s="147"/>
      <c r="G19" s="147"/>
      <c r="H19" s="147"/>
      <c r="I19" s="163"/>
      <c r="J19" s="161" t="s">
        <v>79</v>
      </c>
    </row>
    <row r="20" s="118" customFormat="1" ht="18.75" customHeight="1" spans="1:10">
      <c r="A20" s="138" t="s">
        <v>80</v>
      </c>
      <c r="B20" s="138"/>
      <c r="C20" s="139">
        <f t="shared" ref="C20:H20" si="2">SUM(C21:C31)</f>
        <v>1805590</v>
      </c>
      <c r="D20" s="139">
        <f t="shared" si="2"/>
        <v>800000</v>
      </c>
      <c r="E20" s="139">
        <f t="shared" si="2"/>
        <v>800000</v>
      </c>
      <c r="F20" s="139">
        <f t="shared" si="2"/>
        <v>0</v>
      </c>
      <c r="G20" s="139">
        <f t="shared" si="2"/>
        <v>0</v>
      </c>
      <c r="H20" s="139">
        <f t="shared" si="2"/>
        <v>0</v>
      </c>
      <c r="I20" s="159"/>
      <c r="J20" s="161"/>
    </row>
    <row r="21" s="118" customFormat="1" ht="18.75" customHeight="1" spans="1:10">
      <c r="A21" s="144"/>
      <c r="B21" s="148" t="s">
        <v>81</v>
      </c>
      <c r="C21" s="149">
        <v>405590</v>
      </c>
      <c r="D21" s="147">
        <f t="shared" ref="D21:D31" si="3">SUM(E21:H21)</f>
        <v>400000</v>
      </c>
      <c r="E21" s="147">
        <v>400000</v>
      </c>
      <c r="F21" s="147"/>
      <c r="G21" s="147"/>
      <c r="H21" s="147"/>
      <c r="I21" s="163"/>
      <c r="J21" s="165" t="s">
        <v>82</v>
      </c>
    </row>
    <row r="22" s="118" customFormat="1" ht="18.75" customHeight="1" spans="1:10">
      <c r="A22" s="140"/>
      <c r="B22" s="141" t="s">
        <v>83</v>
      </c>
      <c r="C22" s="142">
        <v>300000</v>
      </c>
      <c r="D22" s="143">
        <f t="shared" si="3"/>
        <v>300000</v>
      </c>
      <c r="E22" s="143">
        <v>300000</v>
      </c>
      <c r="F22" s="143"/>
      <c r="G22" s="143"/>
      <c r="H22" s="143"/>
      <c r="I22" s="160"/>
      <c r="J22" s="161"/>
    </row>
    <row r="23" s="118" customFormat="1" ht="18.75" customHeight="1" spans="1:10">
      <c r="A23" s="140"/>
      <c r="B23" s="141" t="s">
        <v>84</v>
      </c>
      <c r="C23" s="142">
        <v>50000</v>
      </c>
      <c r="D23" s="143">
        <f t="shared" si="3"/>
        <v>100000</v>
      </c>
      <c r="E23" s="143">
        <v>100000</v>
      </c>
      <c r="F23" s="143"/>
      <c r="G23" s="143"/>
      <c r="H23" s="143"/>
      <c r="I23" s="160"/>
      <c r="J23" s="161"/>
    </row>
    <row r="24" s="118" customFormat="1" ht="18.75" customHeight="1" spans="1:10">
      <c r="A24" s="140"/>
      <c r="B24" s="141" t="s">
        <v>85</v>
      </c>
      <c r="C24" s="142">
        <v>500000</v>
      </c>
      <c r="D24" s="143">
        <f t="shared" si="3"/>
        <v>0</v>
      </c>
      <c r="E24" s="143"/>
      <c r="F24" s="143"/>
      <c r="G24" s="143"/>
      <c r="H24" s="143"/>
      <c r="I24" s="160"/>
      <c r="J24" s="161"/>
    </row>
    <row r="25" s="118" customFormat="1" ht="18.75" customHeight="1" spans="1:10">
      <c r="A25" s="140"/>
      <c r="B25" s="141" t="s">
        <v>86</v>
      </c>
      <c r="C25" s="142">
        <v>80000</v>
      </c>
      <c r="D25" s="143">
        <f t="shared" si="3"/>
        <v>0</v>
      </c>
      <c r="E25" s="143"/>
      <c r="F25" s="143"/>
      <c r="G25" s="143"/>
      <c r="H25" s="143"/>
      <c r="I25" s="160"/>
      <c r="J25" s="161"/>
    </row>
    <row r="26" s="118" customFormat="1" ht="18.75" customHeight="1" spans="1:10">
      <c r="A26" s="140"/>
      <c r="B26" s="141" t="s">
        <v>74</v>
      </c>
      <c r="C26" s="142">
        <v>50000</v>
      </c>
      <c r="D26" s="143">
        <f t="shared" si="3"/>
        <v>0</v>
      </c>
      <c r="E26" s="143"/>
      <c r="F26" s="143"/>
      <c r="G26" s="143"/>
      <c r="H26" s="143"/>
      <c r="I26" s="160"/>
      <c r="J26" s="161"/>
    </row>
    <row r="27" s="118" customFormat="1" ht="18.75" customHeight="1" spans="1:10">
      <c r="A27" s="140"/>
      <c r="B27" s="141" t="s">
        <v>87</v>
      </c>
      <c r="C27" s="142">
        <v>50000</v>
      </c>
      <c r="D27" s="143">
        <f t="shared" si="3"/>
        <v>0</v>
      </c>
      <c r="E27" s="143"/>
      <c r="F27" s="143"/>
      <c r="G27" s="143"/>
      <c r="H27" s="143"/>
      <c r="I27" s="160"/>
      <c r="J27" s="161"/>
    </row>
    <row r="28" s="118" customFormat="1" ht="18.75" customHeight="1" spans="1:10">
      <c r="A28" s="140"/>
      <c r="B28" s="141" t="s">
        <v>88</v>
      </c>
      <c r="C28" s="142">
        <v>70000</v>
      </c>
      <c r="D28" s="143">
        <f t="shared" si="3"/>
        <v>0</v>
      </c>
      <c r="E28" s="143"/>
      <c r="F28" s="143"/>
      <c r="G28" s="143"/>
      <c r="H28" s="143"/>
      <c r="I28" s="160"/>
      <c r="J28" s="161"/>
    </row>
    <row r="29" s="118" customFormat="1" ht="18.75" customHeight="1" spans="1:10">
      <c r="A29" s="140"/>
      <c r="B29" s="141" t="s">
        <v>89</v>
      </c>
      <c r="C29" s="142">
        <v>200000</v>
      </c>
      <c r="D29" s="143">
        <f t="shared" si="3"/>
        <v>0</v>
      </c>
      <c r="E29" s="143"/>
      <c r="F29" s="143"/>
      <c r="G29" s="143"/>
      <c r="H29" s="143"/>
      <c r="I29" s="160"/>
      <c r="J29" s="161"/>
    </row>
    <row r="30" s="118" customFormat="1" ht="18.75" customHeight="1" spans="1:10">
      <c r="A30" s="140"/>
      <c r="B30" s="141" t="s">
        <v>90</v>
      </c>
      <c r="C30" s="142">
        <v>50000</v>
      </c>
      <c r="D30" s="143">
        <f t="shared" si="3"/>
        <v>0</v>
      </c>
      <c r="E30" s="143"/>
      <c r="F30" s="143"/>
      <c r="G30" s="143"/>
      <c r="H30" s="143"/>
      <c r="I30" s="160"/>
      <c r="J30" s="161"/>
    </row>
    <row r="31" s="118" customFormat="1" ht="18.75" customHeight="1" spans="1:10">
      <c r="A31" s="140"/>
      <c r="B31" s="141" t="s">
        <v>91</v>
      </c>
      <c r="C31" s="142">
        <v>50000</v>
      </c>
      <c r="D31" s="143">
        <f t="shared" si="3"/>
        <v>0</v>
      </c>
      <c r="E31" s="143"/>
      <c r="F31" s="143"/>
      <c r="G31" s="143"/>
      <c r="H31" s="143"/>
      <c r="I31" s="160"/>
      <c r="J31" s="161"/>
    </row>
    <row r="32" s="118" customFormat="1" ht="18.75" customHeight="1" spans="1:10">
      <c r="A32" s="138" t="s">
        <v>92</v>
      </c>
      <c r="B32" s="138"/>
      <c r="C32" s="139">
        <f t="shared" ref="C32:I32" si="4">SUM(C33:C44)</f>
        <v>2950000</v>
      </c>
      <c r="D32" s="139">
        <f t="shared" si="4"/>
        <v>950000</v>
      </c>
      <c r="E32" s="139">
        <f t="shared" si="4"/>
        <v>950000</v>
      </c>
      <c r="F32" s="139">
        <f t="shared" si="4"/>
        <v>0</v>
      </c>
      <c r="G32" s="139">
        <f t="shared" si="4"/>
        <v>0</v>
      </c>
      <c r="H32" s="139">
        <f t="shared" si="4"/>
        <v>0</v>
      </c>
      <c r="I32" s="166">
        <f t="shared" si="4"/>
        <v>0</v>
      </c>
      <c r="J32" s="161"/>
    </row>
    <row r="33" s="118" customFormat="1" ht="18.75" customHeight="1" spans="1:10">
      <c r="A33" s="140"/>
      <c r="B33" s="150" t="s">
        <v>93</v>
      </c>
      <c r="C33" s="150">
        <v>160000</v>
      </c>
      <c r="D33" s="143">
        <f t="shared" ref="D33:D43" si="5">SUM(E33:H33)</f>
        <v>200000</v>
      </c>
      <c r="E33" s="143">
        <v>200000</v>
      </c>
      <c r="F33" s="143"/>
      <c r="G33" s="143"/>
      <c r="H33" s="143"/>
      <c r="I33" s="160"/>
      <c r="J33" s="161"/>
    </row>
    <row r="34" s="118" customFormat="1" ht="18.75" customHeight="1" spans="1:10">
      <c r="A34" s="140"/>
      <c r="B34" s="150" t="s">
        <v>94</v>
      </c>
      <c r="C34" s="150">
        <v>50000</v>
      </c>
      <c r="D34" s="143">
        <f t="shared" si="5"/>
        <v>200000</v>
      </c>
      <c r="E34" s="143">
        <v>200000</v>
      </c>
      <c r="F34" s="143"/>
      <c r="G34" s="143"/>
      <c r="H34" s="143"/>
      <c r="I34" s="160"/>
      <c r="J34" s="161"/>
    </row>
    <row r="35" s="118" customFormat="1" ht="18.75" customHeight="1" spans="1:10">
      <c r="A35" s="140"/>
      <c r="B35" s="141" t="s">
        <v>95</v>
      </c>
      <c r="C35" s="142">
        <v>100000</v>
      </c>
      <c r="D35" s="143">
        <f t="shared" si="5"/>
        <v>100000</v>
      </c>
      <c r="E35" s="143">
        <v>100000</v>
      </c>
      <c r="F35" s="143"/>
      <c r="G35" s="143"/>
      <c r="H35" s="143"/>
      <c r="I35" s="160"/>
      <c r="J35" s="161"/>
    </row>
    <row r="36" s="118" customFormat="1" ht="18.75" customHeight="1" spans="1:10">
      <c r="A36" s="140"/>
      <c r="B36" s="141" t="s">
        <v>96</v>
      </c>
      <c r="C36" s="142">
        <v>200000</v>
      </c>
      <c r="D36" s="143">
        <f t="shared" si="5"/>
        <v>200000</v>
      </c>
      <c r="E36" s="143">
        <v>200000</v>
      </c>
      <c r="F36" s="143"/>
      <c r="G36" s="143"/>
      <c r="H36" s="143"/>
      <c r="I36" s="160"/>
      <c r="J36" s="161"/>
    </row>
    <row r="37" s="118" customFormat="1" ht="18.75" customHeight="1" spans="1:10">
      <c r="A37" s="140"/>
      <c r="B37" s="141" t="s">
        <v>97</v>
      </c>
      <c r="C37" s="142">
        <v>100000</v>
      </c>
      <c r="D37" s="143">
        <f t="shared" si="5"/>
        <v>100000</v>
      </c>
      <c r="E37" s="143">
        <v>100000</v>
      </c>
      <c r="F37" s="143"/>
      <c r="G37" s="143"/>
      <c r="H37" s="143"/>
      <c r="I37" s="160"/>
      <c r="J37" s="161"/>
    </row>
    <row r="38" s="118" customFormat="1" ht="18.75" customHeight="1" spans="1:10">
      <c r="A38" s="140"/>
      <c r="B38" s="141" t="s">
        <v>98</v>
      </c>
      <c r="C38" s="142">
        <v>130000</v>
      </c>
      <c r="D38" s="143">
        <f t="shared" si="5"/>
        <v>150000</v>
      </c>
      <c r="E38" s="143">
        <v>150000</v>
      </c>
      <c r="F38" s="143"/>
      <c r="G38" s="143"/>
      <c r="H38" s="143"/>
      <c r="I38" s="160"/>
      <c r="J38" s="161"/>
    </row>
    <row r="39" s="118" customFormat="1" ht="18.75" customHeight="1" spans="1:10">
      <c r="A39" s="140"/>
      <c r="B39" s="150" t="s">
        <v>71</v>
      </c>
      <c r="C39" s="150">
        <v>100000</v>
      </c>
      <c r="D39" s="143">
        <f t="shared" si="5"/>
        <v>0</v>
      </c>
      <c r="E39" s="143"/>
      <c r="F39" s="143"/>
      <c r="G39" s="143"/>
      <c r="H39" s="143"/>
      <c r="I39" s="160"/>
      <c r="J39" s="164"/>
    </row>
    <row r="40" s="118" customFormat="1" ht="18.75" customHeight="1" spans="1:10">
      <c r="A40" s="140"/>
      <c r="B40" s="150" t="s">
        <v>99</v>
      </c>
      <c r="C40" s="150">
        <v>100000</v>
      </c>
      <c r="D40" s="143">
        <f t="shared" si="5"/>
        <v>0</v>
      </c>
      <c r="E40" s="143"/>
      <c r="F40" s="143"/>
      <c r="G40" s="143"/>
      <c r="H40" s="143"/>
      <c r="I40" s="160"/>
      <c r="J40" s="161"/>
    </row>
    <row r="41" s="118" customFormat="1" ht="18.75" customHeight="1" spans="1:10">
      <c r="A41" s="140"/>
      <c r="B41" s="150" t="s">
        <v>100</v>
      </c>
      <c r="C41" s="150">
        <v>50000</v>
      </c>
      <c r="D41" s="143">
        <f t="shared" si="5"/>
        <v>0</v>
      </c>
      <c r="E41" s="143"/>
      <c r="F41" s="143"/>
      <c r="G41" s="143"/>
      <c r="H41" s="143"/>
      <c r="I41" s="160"/>
      <c r="J41" s="161"/>
    </row>
    <row r="42" s="118" customFormat="1" ht="18.75" customHeight="1" spans="1:10">
      <c r="A42" s="140"/>
      <c r="B42" s="141" t="s">
        <v>74</v>
      </c>
      <c r="C42" s="142">
        <v>50000</v>
      </c>
      <c r="D42" s="143">
        <f t="shared" si="5"/>
        <v>0</v>
      </c>
      <c r="E42" s="143"/>
      <c r="F42" s="143"/>
      <c r="G42" s="143"/>
      <c r="H42" s="143"/>
      <c r="I42" s="160"/>
      <c r="J42" s="161"/>
    </row>
    <row r="43" s="118" customFormat="1" ht="18.75" customHeight="1" spans="1:10">
      <c r="A43" s="140"/>
      <c r="B43" s="141" t="s">
        <v>101</v>
      </c>
      <c r="C43" s="142">
        <v>50000</v>
      </c>
      <c r="D43" s="143">
        <f t="shared" si="5"/>
        <v>0</v>
      </c>
      <c r="E43" s="143"/>
      <c r="F43" s="143"/>
      <c r="G43" s="143"/>
      <c r="H43" s="143"/>
      <c r="I43" s="160"/>
      <c r="J43" s="161"/>
    </row>
    <row r="44" s="118" customFormat="1" ht="18.75" customHeight="1" spans="1:10">
      <c r="A44" s="140"/>
      <c r="B44" s="148" t="s">
        <v>78</v>
      </c>
      <c r="C44" s="149">
        <v>1860000</v>
      </c>
      <c r="D44" s="147"/>
      <c r="E44" s="147"/>
      <c r="F44" s="147"/>
      <c r="G44" s="147"/>
      <c r="H44" s="147"/>
      <c r="I44" s="163"/>
      <c r="J44" s="162" t="s">
        <v>102</v>
      </c>
    </row>
    <row r="45" s="118" customFormat="1" ht="18.75" customHeight="1" spans="1:10">
      <c r="A45" s="138" t="s">
        <v>103</v>
      </c>
      <c r="B45" s="138"/>
      <c r="C45" s="139">
        <f>SUM(C46:C54)</f>
        <v>1730000</v>
      </c>
      <c r="D45" s="139">
        <f t="shared" ref="D45:I45" si="6">SUM(D46:D54)</f>
        <v>750000</v>
      </c>
      <c r="E45" s="139">
        <f t="shared" si="6"/>
        <v>750000</v>
      </c>
      <c r="F45" s="139">
        <f t="shared" si="6"/>
        <v>0</v>
      </c>
      <c r="G45" s="139">
        <f t="shared" si="6"/>
        <v>0</v>
      </c>
      <c r="H45" s="139">
        <f t="shared" si="6"/>
        <v>0</v>
      </c>
      <c r="I45" s="166">
        <f t="shared" si="6"/>
        <v>0</v>
      </c>
      <c r="J45" s="161"/>
    </row>
    <row r="46" s="118" customFormat="1" ht="18.75" customHeight="1" spans="1:10">
      <c r="A46" s="141"/>
      <c r="B46" s="141" t="s">
        <v>104</v>
      </c>
      <c r="C46" s="142">
        <v>350000</v>
      </c>
      <c r="D46" s="143">
        <f t="shared" ref="D46:D54" si="7">SUM(E46:H46)</f>
        <v>400000</v>
      </c>
      <c r="E46" s="143">
        <v>400000</v>
      </c>
      <c r="F46" s="143"/>
      <c r="G46" s="143"/>
      <c r="H46" s="143"/>
      <c r="I46" s="160"/>
      <c r="J46" s="165" t="s">
        <v>82</v>
      </c>
    </row>
    <row r="47" s="118" customFormat="1" ht="18.75" customHeight="1" spans="1:10">
      <c r="A47" s="141"/>
      <c r="B47" s="141" t="s">
        <v>105</v>
      </c>
      <c r="C47" s="142">
        <v>300000</v>
      </c>
      <c r="D47" s="143">
        <f t="shared" si="7"/>
        <v>300000</v>
      </c>
      <c r="E47" s="143">
        <v>300000</v>
      </c>
      <c r="F47" s="143"/>
      <c r="G47" s="143"/>
      <c r="H47" s="143"/>
      <c r="I47" s="160"/>
      <c r="J47" s="161"/>
    </row>
    <row r="48" s="118" customFormat="1" ht="18.75" customHeight="1" spans="1:10">
      <c r="A48" s="141"/>
      <c r="B48" s="141" t="s">
        <v>84</v>
      </c>
      <c r="C48" s="142">
        <v>50000</v>
      </c>
      <c r="D48" s="143">
        <f t="shared" si="7"/>
        <v>50000</v>
      </c>
      <c r="E48" s="143">
        <v>50000</v>
      </c>
      <c r="F48" s="143"/>
      <c r="G48" s="143"/>
      <c r="H48" s="143"/>
      <c r="I48" s="160"/>
      <c r="J48" s="161"/>
    </row>
    <row r="49" s="118" customFormat="1" ht="18.75" customHeight="1" spans="1:10">
      <c r="A49" s="141"/>
      <c r="B49" s="141" t="s">
        <v>106</v>
      </c>
      <c r="C49" s="142">
        <v>500000</v>
      </c>
      <c r="D49" s="143">
        <f t="shared" si="7"/>
        <v>0</v>
      </c>
      <c r="E49" s="143"/>
      <c r="F49" s="143"/>
      <c r="G49" s="143"/>
      <c r="H49" s="143"/>
      <c r="I49" s="160"/>
      <c r="J49" s="161"/>
    </row>
    <row r="50" s="118" customFormat="1" ht="18.75" customHeight="1" spans="1:10">
      <c r="A50" s="141"/>
      <c r="B50" s="141" t="s">
        <v>107</v>
      </c>
      <c r="C50" s="142">
        <v>30000</v>
      </c>
      <c r="D50" s="143">
        <f t="shared" si="7"/>
        <v>0</v>
      </c>
      <c r="E50" s="143"/>
      <c r="F50" s="143"/>
      <c r="G50" s="143"/>
      <c r="H50" s="143"/>
      <c r="I50" s="160"/>
      <c r="J50" s="161"/>
    </row>
    <row r="51" s="118" customFormat="1" ht="18.75" customHeight="1" spans="1:10">
      <c r="A51" s="141"/>
      <c r="B51" s="141" t="s">
        <v>74</v>
      </c>
      <c r="C51" s="142">
        <v>50000</v>
      </c>
      <c r="D51" s="143">
        <f t="shared" si="7"/>
        <v>0</v>
      </c>
      <c r="E51" s="143"/>
      <c r="F51" s="143"/>
      <c r="G51" s="143"/>
      <c r="H51" s="143"/>
      <c r="I51" s="160"/>
      <c r="J51" s="161"/>
    </row>
    <row r="52" s="118" customFormat="1" ht="18.75" customHeight="1" spans="1:10">
      <c r="A52" s="141"/>
      <c r="B52" s="141" t="s">
        <v>108</v>
      </c>
      <c r="C52" s="142">
        <v>150000</v>
      </c>
      <c r="D52" s="143">
        <f t="shared" si="7"/>
        <v>0</v>
      </c>
      <c r="E52" s="143"/>
      <c r="F52" s="143"/>
      <c r="G52" s="143"/>
      <c r="H52" s="143"/>
      <c r="I52" s="160"/>
      <c r="J52" s="161"/>
    </row>
    <row r="53" s="118" customFormat="1" ht="18.75" customHeight="1" spans="1:10">
      <c r="A53" s="141"/>
      <c r="B53" s="141" t="s">
        <v>109</v>
      </c>
      <c r="C53" s="142">
        <v>150000</v>
      </c>
      <c r="D53" s="143">
        <f t="shared" si="7"/>
        <v>0</v>
      </c>
      <c r="E53" s="143"/>
      <c r="F53" s="143"/>
      <c r="G53" s="143"/>
      <c r="H53" s="143"/>
      <c r="I53" s="160"/>
      <c r="J53" s="161"/>
    </row>
    <row r="54" s="118" customFormat="1" ht="18.75" customHeight="1" spans="1:10">
      <c r="A54" s="141"/>
      <c r="B54" s="141" t="s">
        <v>110</v>
      </c>
      <c r="C54" s="142">
        <v>150000</v>
      </c>
      <c r="D54" s="143">
        <f t="shared" si="7"/>
        <v>0</v>
      </c>
      <c r="E54" s="143"/>
      <c r="F54" s="143"/>
      <c r="G54" s="143"/>
      <c r="H54" s="143"/>
      <c r="I54" s="160"/>
      <c r="J54" s="161"/>
    </row>
    <row r="55" s="118" customFormat="1" ht="18.75" customHeight="1" spans="1:10">
      <c r="A55" s="138" t="s">
        <v>111</v>
      </c>
      <c r="B55" s="138"/>
      <c r="C55" s="139">
        <v>5780000</v>
      </c>
      <c r="D55" s="151">
        <f t="shared" ref="D55:H55" si="8">SUM(D56:D56)</f>
        <v>5780000</v>
      </c>
      <c r="E55" s="151">
        <f t="shared" si="8"/>
        <v>500000</v>
      </c>
      <c r="F55" s="151">
        <f t="shared" si="8"/>
        <v>280000</v>
      </c>
      <c r="G55" s="151">
        <f t="shared" si="8"/>
        <v>0</v>
      </c>
      <c r="H55" s="151">
        <f t="shared" si="8"/>
        <v>5000000</v>
      </c>
      <c r="I55" s="159"/>
      <c r="J55" s="161"/>
    </row>
    <row r="56" s="118" customFormat="1" ht="18.75" customHeight="1" spans="1:10">
      <c r="A56" s="140"/>
      <c r="B56" s="141" t="s">
        <v>112</v>
      </c>
      <c r="C56" s="142">
        <v>5780000</v>
      </c>
      <c r="D56" s="147">
        <f t="shared" ref="D56:D67" si="9">SUM(E56:H56)</f>
        <v>5780000</v>
      </c>
      <c r="E56" s="147">
        <v>500000</v>
      </c>
      <c r="F56" s="147">
        <v>280000</v>
      </c>
      <c r="G56" s="147"/>
      <c r="H56" s="147">
        <v>5000000</v>
      </c>
      <c r="I56" s="163"/>
      <c r="J56" s="162" t="s">
        <v>113</v>
      </c>
    </row>
    <row r="57" s="118" customFormat="1" ht="18.75" customHeight="1" spans="1:10">
      <c r="A57" s="138" t="s">
        <v>114</v>
      </c>
      <c r="B57" s="138"/>
      <c r="C57" s="139">
        <v>17773408</v>
      </c>
      <c r="D57" s="151">
        <f>SUM(D58,D68,D77)</f>
        <v>3810400</v>
      </c>
      <c r="E57" s="151">
        <f>SUM(E58,E68,E77)</f>
        <v>3690400</v>
      </c>
      <c r="F57" s="151">
        <f>SUM(F58,F68,F77)</f>
        <v>120000</v>
      </c>
      <c r="G57" s="151"/>
      <c r="H57" s="151"/>
      <c r="I57" s="159"/>
      <c r="J57" s="161"/>
    </row>
    <row r="58" s="118" customFormat="1" ht="18.75" customHeight="1" spans="1:10">
      <c r="A58" s="152" t="s">
        <v>115</v>
      </c>
      <c r="B58" s="152"/>
      <c r="C58" s="153">
        <f t="shared" ref="C58:H58" si="10">SUM(C59:C67)</f>
        <v>1520000</v>
      </c>
      <c r="D58" s="153">
        <f t="shared" si="10"/>
        <v>320000</v>
      </c>
      <c r="E58" s="153">
        <f t="shared" si="10"/>
        <v>200000</v>
      </c>
      <c r="F58" s="153">
        <f t="shared" si="10"/>
        <v>120000</v>
      </c>
      <c r="G58" s="153">
        <f t="shared" si="10"/>
        <v>0</v>
      </c>
      <c r="H58" s="153">
        <f t="shared" si="10"/>
        <v>0</v>
      </c>
      <c r="I58" s="167"/>
      <c r="J58" s="161"/>
    </row>
    <row r="59" s="118" customFormat="1" ht="18.75" customHeight="1" spans="1:10">
      <c r="A59" s="141"/>
      <c r="B59" s="141" t="s">
        <v>116</v>
      </c>
      <c r="C59" s="142">
        <v>50000</v>
      </c>
      <c r="D59" s="143">
        <f>SUM(E59:H59)</f>
        <v>50000</v>
      </c>
      <c r="E59" s="143">
        <v>50000</v>
      </c>
      <c r="F59" s="143"/>
      <c r="G59" s="143"/>
      <c r="H59" s="143"/>
      <c r="I59" s="160"/>
      <c r="J59" s="161"/>
    </row>
    <row r="60" s="118" customFormat="1" ht="18.75" customHeight="1" spans="1:10">
      <c r="A60" s="154"/>
      <c r="B60" s="141" t="s">
        <v>117</v>
      </c>
      <c r="C60" s="142">
        <v>150000</v>
      </c>
      <c r="D60" s="143">
        <f>SUM(E60:H60)</f>
        <v>150000</v>
      </c>
      <c r="E60" s="143">
        <v>150000</v>
      </c>
      <c r="F60" s="143"/>
      <c r="G60" s="143"/>
      <c r="H60" s="143"/>
      <c r="I60" s="160"/>
      <c r="J60" s="161"/>
    </row>
    <row r="61" s="118" customFormat="1" ht="18.75" customHeight="1" spans="1:10">
      <c r="A61" s="141"/>
      <c r="B61" s="141" t="s">
        <v>118</v>
      </c>
      <c r="C61" s="142">
        <v>500000</v>
      </c>
      <c r="D61" s="143">
        <f t="shared" si="9"/>
        <v>0</v>
      </c>
      <c r="E61" s="143"/>
      <c r="F61" s="143"/>
      <c r="G61" s="143"/>
      <c r="H61" s="143"/>
      <c r="I61" s="160"/>
      <c r="J61" s="161"/>
    </row>
    <row r="62" s="118" customFormat="1" ht="18.75" customHeight="1" spans="1:10">
      <c r="A62" s="141"/>
      <c r="B62" s="141" t="s">
        <v>119</v>
      </c>
      <c r="C62" s="142">
        <v>100000</v>
      </c>
      <c r="D62" s="143">
        <f t="shared" si="9"/>
        <v>0</v>
      </c>
      <c r="E62" s="143"/>
      <c r="F62" s="143"/>
      <c r="G62" s="143"/>
      <c r="H62" s="143"/>
      <c r="I62" s="160"/>
      <c r="J62" s="168"/>
    </row>
    <row r="63" s="118" customFormat="1" ht="18.75" customHeight="1" spans="1:10">
      <c r="A63" s="141"/>
      <c r="B63" s="141" t="s">
        <v>120</v>
      </c>
      <c r="C63" s="142">
        <v>300000</v>
      </c>
      <c r="D63" s="143">
        <f t="shared" si="9"/>
        <v>0</v>
      </c>
      <c r="E63" s="143"/>
      <c r="F63" s="143"/>
      <c r="G63" s="143"/>
      <c r="H63" s="143"/>
      <c r="I63" s="160"/>
      <c r="J63" s="161"/>
    </row>
    <row r="64" s="118" customFormat="1" ht="18.75" customHeight="1" spans="1:10">
      <c r="A64" s="141"/>
      <c r="B64" s="141" t="s">
        <v>121</v>
      </c>
      <c r="C64" s="142">
        <v>120000</v>
      </c>
      <c r="D64" s="143">
        <f t="shared" si="9"/>
        <v>0</v>
      </c>
      <c r="E64" s="143"/>
      <c r="F64" s="143"/>
      <c r="G64" s="143"/>
      <c r="H64" s="143"/>
      <c r="I64" s="160"/>
      <c r="J64" s="161"/>
    </row>
    <row r="65" s="118" customFormat="1" ht="18.75" customHeight="1" spans="1:10">
      <c r="A65" s="141"/>
      <c r="B65" s="141" t="s">
        <v>122</v>
      </c>
      <c r="C65" s="142">
        <v>100000</v>
      </c>
      <c r="D65" s="143">
        <f t="shared" si="9"/>
        <v>0</v>
      </c>
      <c r="E65" s="143"/>
      <c r="F65" s="143"/>
      <c r="G65" s="143"/>
      <c r="H65" s="143"/>
      <c r="I65" s="160"/>
      <c r="J65" s="161"/>
    </row>
    <row r="66" s="118" customFormat="1" ht="18.75" customHeight="1" spans="1:10">
      <c r="A66" s="141"/>
      <c r="B66" s="141" t="s">
        <v>123</v>
      </c>
      <c r="C66" s="142">
        <v>80000</v>
      </c>
      <c r="D66" s="143">
        <f t="shared" si="9"/>
        <v>0</v>
      </c>
      <c r="E66" s="143"/>
      <c r="F66" s="143"/>
      <c r="G66" s="143"/>
      <c r="H66" s="143"/>
      <c r="I66" s="160"/>
      <c r="J66" s="161"/>
    </row>
    <row r="67" s="118" customFormat="1" ht="18.75" customHeight="1" spans="1:10">
      <c r="A67" s="148"/>
      <c r="B67" s="148" t="s">
        <v>124</v>
      </c>
      <c r="C67" s="149">
        <v>120000</v>
      </c>
      <c r="D67" s="147">
        <f t="shared" si="9"/>
        <v>120000</v>
      </c>
      <c r="E67" s="147"/>
      <c r="F67" s="147">
        <v>120000</v>
      </c>
      <c r="G67" s="147"/>
      <c r="H67" s="147"/>
      <c r="I67" s="163"/>
      <c r="J67" s="162" t="s">
        <v>125</v>
      </c>
    </row>
    <row r="68" s="118" customFormat="1" ht="18.75" customHeight="1" spans="1:10">
      <c r="A68" s="138" t="s">
        <v>126</v>
      </c>
      <c r="B68" s="138"/>
      <c r="C68" s="139">
        <f t="shared" ref="C68:H68" si="11">SUM(C69:C75)</f>
        <v>1220400</v>
      </c>
      <c r="D68" s="139">
        <f t="shared" si="11"/>
        <v>1220400</v>
      </c>
      <c r="E68" s="139">
        <f t="shared" si="11"/>
        <v>1220400</v>
      </c>
      <c r="F68" s="139">
        <f t="shared" si="11"/>
        <v>0</v>
      </c>
      <c r="G68" s="139">
        <f t="shared" si="11"/>
        <v>0</v>
      </c>
      <c r="H68" s="139">
        <f t="shared" si="11"/>
        <v>0</v>
      </c>
      <c r="I68" s="167"/>
      <c r="J68" s="161"/>
    </row>
    <row r="69" s="118" customFormat="1" ht="18.75" customHeight="1" spans="1:10">
      <c r="A69" s="141"/>
      <c r="B69" s="141" t="s">
        <v>127</v>
      </c>
      <c r="C69" s="142">
        <v>445000</v>
      </c>
      <c r="D69" s="143">
        <f t="shared" ref="D69:D76" si="12">SUM(E69:H69)</f>
        <v>445000</v>
      </c>
      <c r="E69" s="143">
        <v>445000</v>
      </c>
      <c r="F69" s="143"/>
      <c r="G69" s="143"/>
      <c r="H69" s="143"/>
      <c r="I69" s="160"/>
      <c r="J69" s="161"/>
    </row>
    <row r="70" s="118" customFormat="1" ht="18.75" customHeight="1" spans="1:10">
      <c r="A70" s="141"/>
      <c r="B70" s="141" t="s">
        <v>128</v>
      </c>
      <c r="C70" s="142">
        <v>100000</v>
      </c>
      <c r="D70" s="143">
        <f t="shared" si="12"/>
        <v>100000</v>
      </c>
      <c r="E70" s="143">
        <v>100000</v>
      </c>
      <c r="F70" s="143"/>
      <c r="G70" s="143"/>
      <c r="H70" s="143"/>
      <c r="I70" s="160"/>
      <c r="J70" s="161"/>
    </row>
    <row r="71" s="118" customFormat="1" ht="23.25" customHeight="1" spans="1:10">
      <c r="A71" s="141"/>
      <c r="B71" s="141" t="s">
        <v>129</v>
      </c>
      <c r="C71" s="142">
        <v>350000</v>
      </c>
      <c r="D71" s="143">
        <f t="shared" si="12"/>
        <v>350000</v>
      </c>
      <c r="E71" s="143">
        <v>350000</v>
      </c>
      <c r="F71" s="143"/>
      <c r="G71" s="143"/>
      <c r="H71" s="143"/>
      <c r="I71" s="160"/>
      <c r="J71" s="161" t="s">
        <v>130</v>
      </c>
    </row>
    <row r="72" s="118" customFormat="1" ht="18.75" customHeight="1" spans="1:10">
      <c r="A72" s="141"/>
      <c r="B72" s="141" t="s">
        <v>131</v>
      </c>
      <c r="C72" s="142">
        <v>80000</v>
      </c>
      <c r="D72" s="143">
        <f t="shared" si="12"/>
        <v>80000</v>
      </c>
      <c r="E72" s="143">
        <v>80000</v>
      </c>
      <c r="F72" s="143"/>
      <c r="G72" s="143"/>
      <c r="H72" s="143"/>
      <c r="I72" s="160"/>
      <c r="J72" s="161" t="s">
        <v>132</v>
      </c>
    </row>
    <row r="73" s="118" customFormat="1" ht="18.75" customHeight="1" spans="1:10">
      <c r="A73" s="141"/>
      <c r="B73" s="141" t="s">
        <v>133</v>
      </c>
      <c r="C73" s="142">
        <v>80000</v>
      </c>
      <c r="D73" s="143">
        <f t="shared" si="12"/>
        <v>80000</v>
      </c>
      <c r="E73" s="143">
        <v>80000</v>
      </c>
      <c r="F73" s="143"/>
      <c r="G73" s="143"/>
      <c r="H73" s="143"/>
      <c r="I73" s="160"/>
      <c r="J73" s="161"/>
    </row>
    <row r="74" s="118" customFormat="1" ht="18.75" customHeight="1" spans="1:10">
      <c r="A74" s="141"/>
      <c r="B74" s="141" t="s">
        <v>134</v>
      </c>
      <c r="C74" s="142">
        <v>105000</v>
      </c>
      <c r="D74" s="143">
        <f t="shared" si="12"/>
        <v>105000</v>
      </c>
      <c r="E74" s="143">
        <v>105000</v>
      </c>
      <c r="F74" s="143"/>
      <c r="G74" s="143"/>
      <c r="H74" s="143"/>
      <c r="I74" s="160"/>
      <c r="J74" s="161"/>
    </row>
    <row r="75" s="118" customFormat="1" ht="18.75" customHeight="1" spans="1:10">
      <c r="A75" s="141"/>
      <c r="B75" s="169" t="s">
        <v>135</v>
      </c>
      <c r="C75" s="170">
        <v>60400</v>
      </c>
      <c r="D75" s="143">
        <f t="shared" si="12"/>
        <v>60400</v>
      </c>
      <c r="E75" s="143">
        <v>60400</v>
      </c>
      <c r="F75" s="143"/>
      <c r="G75" s="143"/>
      <c r="H75" s="143"/>
      <c r="I75" s="160"/>
      <c r="J75" s="161"/>
    </row>
    <row r="76" s="118" customFormat="1" ht="18.75" customHeight="1" spans="1:10">
      <c r="A76" s="141"/>
      <c r="B76" s="169" t="s">
        <v>136</v>
      </c>
      <c r="C76" s="170">
        <v>100000</v>
      </c>
      <c r="D76" s="143">
        <f t="shared" si="12"/>
        <v>0</v>
      </c>
      <c r="E76" s="143"/>
      <c r="F76" s="143"/>
      <c r="G76" s="143"/>
      <c r="H76" s="143"/>
      <c r="I76" s="160"/>
      <c r="J76" s="161"/>
    </row>
    <row r="77" s="118" customFormat="1" ht="18.75" customHeight="1" spans="1:10">
      <c r="A77" s="138" t="s">
        <v>137</v>
      </c>
      <c r="B77" s="138"/>
      <c r="C77" s="139">
        <f>SUM(C78:C83)</f>
        <v>3433008</v>
      </c>
      <c r="D77" s="139">
        <f t="shared" ref="D77:H77" si="13">SUM(D78:D83)</f>
        <v>2270000</v>
      </c>
      <c r="E77" s="139">
        <f t="shared" si="13"/>
        <v>2270000</v>
      </c>
      <c r="F77" s="139">
        <f t="shared" si="13"/>
        <v>0</v>
      </c>
      <c r="G77" s="139">
        <f t="shared" si="13"/>
        <v>0</v>
      </c>
      <c r="H77" s="139">
        <f t="shared" si="13"/>
        <v>0</v>
      </c>
      <c r="I77" s="167"/>
      <c r="J77" s="161"/>
    </row>
    <row r="78" s="118" customFormat="1" ht="18.75" customHeight="1" spans="1:10">
      <c r="A78" s="141"/>
      <c r="B78" s="141" t="s">
        <v>138</v>
      </c>
      <c r="C78" s="142">
        <v>150000</v>
      </c>
      <c r="D78" s="147">
        <f t="shared" ref="D78:D82" si="14">SUM(E78:H78)</f>
        <v>150000</v>
      </c>
      <c r="E78" s="147">
        <v>150000</v>
      </c>
      <c r="F78" s="147"/>
      <c r="G78" s="147"/>
      <c r="H78" s="147"/>
      <c r="I78" s="163"/>
      <c r="J78" s="161"/>
    </row>
    <row r="79" s="118" customFormat="1" ht="18.75" customHeight="1" spans="1:10">
      <c r="A79" s="141"/>
      <c r="B79" s="141" t="s">
        <v>139</v>
      </c>
      <c r="C79" s="142">
        <v>90000</v>
      </c>
      <c r="D79" s="147">
        <f t="shared" si="14"/>
        <v>90000</v>
      </c>
      <c r="E79" s="147">
        <v>90000</v>
      </c>
      <c r="F79" s="147"/>
      <c r="G79" s="147"/>
      <c r="H79" s="147"/>
      <c r="I79" s="163"/>
      <c r="J79" s="161"/>
    </row>
    <row r="80" s="118" customFormat="1" ht="18.75" customHeight="1" spans="1:10">
      <c r="A80" s="141"/>
      <c r="B80" s="141" t="s">
        <v>140</v>
      </c>
      <c r="C80" s="142">
        <v>30000</v>
      </c>
      <c r="D80" s="147">
        <f t="shared" si="14"/>
        <v>30000</v>
      </c>
      <c r="E80" s="147">
        <v>30000</v>
      </c>
      <c r="F80" s="147"/>
      <c r="G80" s="147"/>
      <c r="H80" s="147"/>
      <c r="I80" s="163"/>
      <c r="J80" s="161"/>
    </row>
    <row r="81" s="118" customFormat="1" ht="18.75" customHeight="1" spans="1:10">
      <c r="A81" s="141"/>
      <c r="B81" s="141" t="s">
        <v>141</v>
      </c>
      <c r="C81" s="142">
        <v>250000</v>
      </c>
      <c r="D81" s="147">
        <f t="shared" si="14"/>
        <v>250000</v>
      </c>
      <c r="E81" s="147">
        <v>250000</v>
      </c>
      <c r="F81" s="147"/>
      <c r="G81" s="147"/>
      <c r="H81" s="147"/>
      <c r="I81" s="163"/>
      <c r="J81" s="161" t="s">
        <v>142</v>
      </c>
    </row>
    <row r="82" s="118" customFormat="1" ht="18.75" customHeight="1" spans="1:10">
      <c r="A82" s="141"/>
      <c r="B82" s="141" t="s">
        <v>143</v>
      </c>
      <c r="C82" s="142">
        <v>1750000</v>
      </c>
      <c r="D82" s="147">
        <f t="shared" si="14"/>
        <v>1750000</v>
      </c>
      <c r="E82" s="147">
        <v>1750000</v>
      </c>
      <c r="F82" s="147"/>
      <c r="G82" s="147"/>
      <c r="H82" s="147"/>
      <c r="I82" s="163"/>
      <c r="J82" s="165" t="s">
        <v>82</v>
      </c>
    </row>
    <row r="83" s="118" customFormat="1" ht="18.75" customHeight="1" spans="1:10">
      <c r="A83" s="141"/>
      <c r="B83" s="141" t="s">
        <v>144</v>
      </c>
      <c r="C83" s="142">
        <v>1163008</v>
      </c>
      <c r="D83" s="147"/>
      <c r="E83" s="147"/>
      <c r="F83" s="147"/>
      <c r="G83" s="147"/>
      <c r="H83" s="147"/>
      <c r="I83" s="163"/>
      <c r="J83" s="161"/>
    </row>
    <row r="84" s="118" customFormat="1" ht="18.75" customHeight="1" spans="1:10">
      <c r="A84" s="138" t="s">
        <v>145</v>
      </c>
      <c r="B84" s="138"/>
      <c r="C84" s="139">
        <f t="shared" ref="C84:H84" si="15">SUM(C85:C92)</f>
        <v>9418600</v>
      </c>
      <c r="D84" s="139">
        <f t="shared" si="15"/>
        <v>5495600</v>
      </c>
      <c r="E84" s="139">
        <f t="shared" si="15"/>
        <v>6179600</v>
      </c>
      <c r="F84" s="139">
        <f t="shared" si="15"/>
        <v>0</v>
      </c>
      <c r="G84" s="139">
        <f t="shared" si="15"/>
        <v>0</v>
      </c>
      <c r="H84" s="139">
        <f t="shared" si="15"/>
        <v>0</v>
      </c>
      <c r="I84" s="163"/>
      <c r="J84" s="161"/>
    </row>
    <row r="85" s="118" customFormat="1" ht="43.5" customHeight="1" spans="1:10">
      <c r="A85" s="154"/>
      <c r="B85" s="141" t="s">
        <v>146</v>
      </c>
      <c r="C85" s="142">
        <v>2160000</v>
      </c>
      <c r="D85" s="147">
        <f t="shared" ref="D85:D89" si="16">SUM(E85:H85)</f>
        <v>1400000</v>
      </c>
      <c r="E85" s="147">
        <v>1400000</v>
      </c>
      <c r="F85" s="147"/>
      <c r="G85" s="147"/>
      <c r="H85" s="147"/>
      <c r="I85" s="163"/>
      <c r="J85" s="162" t="s">
        <v>147</v>
      </c>
    </row>
    <row r="86" s="118" customFormat="1" ht="26.25" customHeight="1" spans="1:10">
      <c r="A86" s="140"/>
      <c r="B86" s="141" t="s">
        <v>148</v>
      </c>
      <c r="C86" s="142">
        <v>600000</v>
      </c>
      <c r="D86" s="147">
        <f t="shared" si="16"/>
        <v>600000</v>
      </c>
      <c r="E86" s="147">
        <v>600000</v>
      </c>
      <c r="F86" s="147"/>
      <c r="G86" s="147"/>
      <c r="H86" s="147"/>
      <c r="I86" s="163"/>
      <c r="J86" s="162" t="s">
        <v>149</v>
      </c>
    </row>
    <row r="87" s="118" customFormat="1" ht="18.75" customHeight="1" spans="1:10">
      <c r="A87" s="141"/>
      <c r="B87" s="141" t="s">
        <v>150</v>
      </c>
      <c r="C87" s="142">
        <v>585600</v>
      </c>
      <c r="D87" s="147">
        <f t="shared" si="16"/>
        <v>585600</v>
      </c>
      <c r="E87" s="147">
        <v>585600</v>
      </c>
      <c r="F87" s="147"/>
      <c r="G87" s="147"/>
      <c r="H87" s="147"/>
      <c r="I87" s="163"/>
      <c r="J87" s="161" t="s">
        <v>151</v>
      </c>
    </row>
    <row r="88" s="118" customFormat="1" ht="18.75" customHeight="1" spans="1:10">
      <c r="A88" s="141"/>
      <c r="B88" s="141" t="s">
        <v>152</v>
      </c>
      <c r="C88" s="142">
        <v>1800000</v>
      </c>
      <c r="D88" s="147">
        <f t="shared" si="16"/>
        <v>1800000</v>
      </c>
      <c r="E88" s="147">
        <v>1800000</v>
      </c>
      <c r="F88" s="147"/>
      <c r="G88" s="147"/>
      <c r="H88" s="147"/>
      <c r="I88" s="163"/>
      <c r="J88" s="179" t="s">
        <v>153</v>
      </c>
    </row>
    <row r="89" s="118" customFormat="1" ht="18.75" customHeight="1" spans="1:10">
      <c r="A89" s="140"/>
      <c r="B89" s="141" t="s">
        <v>154</v>
      </c>
      <c r="C89" s="142">
        <v>1110000</v>
      </c>
      <c r="D89" s="147">
        <f t="shared" si="16"/>
        <v>1110000</v>
      </c>
      <c r="E89" s="147">
        <v>1110000</v>
      </c>
      <c r="F89" s="147"/>
      <c r="G89" s="147"/>
      <c r="H89" s="147"/>
      <c r="I89" s="163"/>
      <c r="J89" s="179" t="s">
        <v>153</v>
      </c>
    </row>
    <row r="90" s="118" customFormat="1" ht="18.75" customHeight="1" spans="1:10">
      <c r="A90" s="140"/>
      <c r="B90" s="141" t="s">
        <v>155</v>
      </c>
      <c r="C90" s="142">
        <v>2033000</v>
      </c>
      <c r="D90" s="147"/>
      <c r="E90" s="147">
        <v>684000</v>
      </c>
      <c r="F90" s="147"/>
      <c r="G90" s="147"/>
      <c r="H90" s="147"/>
      <c r="I90" s="163"/>
      <c r="J90" s="162" t="s">
        <v>156</v>
      </c>
    </row>
    <row r="91" s="118" customFormat="1" ht="18.75" customHeight="1" spans="1:10">
      <c r="A91" s="141"/>
      <c r="B91" s="141" t="s">
        <v>157</v>
      </c>
      <c r="C91" s="142">
        <v>200000</v>
      </c>
      <c r="D91" s="147">
        <f>SUM(E91:H91)</f>
        <v>0</v>
      </c>
      <c r="E91" s="147"/>
      <c r="F91" s="147"/>
      <c r="G91" s="147"/>
      <c r="H91" s="147"/>
      <c r="I91" s="163"/>
      <c r="J91" s="161" t="s">
        <v>158</v>
      </c>
    </row>
    <row r="92" s="118" customFormat="1" ht="18.75" customHeight="1" spans="1:10">
      <c r="A92" s="140"/>
      <c r="B92" s="141" t="s">
        <v>159</v>
      </c>
      <c r="C92" s="142">
        <v>930000</v>
      </c>
      <c r="D92" s="147">
        <f>SUM(E92:H92)</f>
        <v>0</v>
      </c>
      <c r="E92" s="147"/>
      <c r="F92" s="147"/>
      <c r="G92" s="147"/>
      <c r="H92" s="147"/>
      <c r="I92" s="163"/>
      <c r="J92" s="162" t="s">
        <v>125</v>
      </c>
    </row>
    <row r="93" s="118" customFormat="1" ht="18.75" customHeight="1" spans="1:10">
      <c r="A93" s="138" t="s">
        <v>160</v>
      </c>
      <c r="B93" s="138"/>
      <c r="C93" s="139">
        <f>SUM(C94:C98)</f>
        <v>1520000</v>
      </c>
      <c r="D93" s="139">
        <f t="shared" ref="D93:H93" si="17">SUM(D94:D98)</f>
        <v>510000</v>
      </c>
      <c r="E93" s="139">
        <f t="shared" si="17"/>
        <v>450000</v>
      </c>
      <c r="F93" s="139">
        <f t="shared" si="17"/>
        <v>60000</v>
      </c>
      <c r="G93" s="139">
        <f t="shared" si="17"/>
        <v>0</v>
      </c>
      <c r="H93" s="139">
        <f t="shared" si="17"/>
        <v>0</v>
      </c>
      <c r="I93" s="163"/>
      <c r="J93" s="161"/>
    </row>
    <row r="94" s="118" customFormat="1" ht="18.75" customHeight="1" spans="1:10">
      <c r="A94" s="141"/>
      <c r="B94" s="141" t="s">
        <v>161</v>
      </c>
      <c r="C94" s="142">
        <v>350000</v>
      </c>
      <c r="D94" s="147">
        <f t="shared" ref="D94:D97" si="18">SUM(E94:H94)</f>
        <v>350000</v>
      </c>
      <c r="E94" s="147">
        <v>350000</v>
      </c>
      <c r="F94" s="147"/>
      <c r="G94" s="147"/>
      <c r="H94" s="147"/>
      <c r="I94" s="163"/>
      <c r="J94" s="161"/>
    </row>
    <row r="95" s="118" customFormat="1" ht="18.75" customHeight="1" spans="1:10">
      <c r="A95" s="141"/>
      <c r="B95" s="141" t="s">
        <v>162</v>
      </c>
      <c r="C95" s="142">
        <v>260000</v>
      </c>
      <c r="D95" s="147">
        <f t="shared" si="18"/>
        <v>100000</v>
      </c>
      <c r="E95" s="147">
        <v>100000</v>
      </c>
      <c r="F95" s="147"/>
      <c r="G95" s="147"/>
      <c r="H95" s="147"/>
      <c r="I95" s="163"/>
      <c r="J95" s="161" t="s">
        <v>163</v>
      </c>
    </row>
    <row r="96" s="118" customFormat="1" ht="18.75" customHeight="1" spans="1:10">
      <c r="A96" s="141"/>
      <c r="B96" s="141" t="s">
        <v>164</v>
      </c>
      <c r="C96" s="142">
        <v>60000</v>
      </c>
      <c r="D96" s="147">
        <v>60000</v>
      </c>
      <c r="E96" s="147"/>
      <c r="F96" s="147">
        <v>60000</v>
      </c>
      <c r="G96" s="147"/>
      <c r="H96" s="147"/>
      <c r="I96" s="163"/>
      <c r="J96" s="162" t="s">
        <v>125</v>
      </c>
    </row>
    <row r="97" s="118" customFormat="1" ht="18.75" customHeight="1" spans="1:10">
      <c r="A97" s="141"/>
      <c r="B97" s="141" t="s">
        <v>165</v>
      </c>
      <c r="C97" s="142">
        <v>200000</v>
      </c>
      <c r="D97" s="147">
        <f t="shared" si="18"/>
        <v>0</v>
      </c>
      <c r="E97" s="147"/>
      <c r="F97" s="147"/>
      <c r="G97" s="147"/>
      <c r="H97" s="147"/>
      <c r="I97" s="163"/>
      <c r="J97" s="180"/>
    </row>
    <row r="98" s="118" customFormat="1" ht="18.75" customHeight="1" spans="1:10">
      <c r="A98" s="141"/>
      <c r="B98" s="141" t="s">
        <v>78</v>
      </c>
      <c r="C98" s="142">
        <v>650000</v>
      </c>
      <c r="D98" s="147"/>
      <c r="E98" s="147"/>
      <c r="F98" s="147"/>
      <c r="G98" s="147"/>
      <c r="H98" s="147"/>
      <c r="I98" s="163"/>
      <c r="J98" s="181"/>
    </row>
    <row r="99" s="118" customFormat="1" ht="18.75" customHeight="1" spans="1:10">
      <c r="A99" s="138" t="s">
        <v>166</v>
      </c>
      <c r="B99" s="138"/>
      <c r="C99" s="139">
        <f>SUM(C100:C102)</f>
        <v>420000</v>
      </c>
      <c r="D99" s="139">
        <f t="shared" ref="D99:H99" si="19">SUM(D100:D102)</f>
        <v>240000</v>
      </c>
      <c r="E99" s="139">
        <f t="shared" si="19"/>
        <v>80000</v>
      </c>
      <c r="F99" s="139">
        <f t="shared" si="19"/>
        <v>160000</v>
      </c>
      <c r="G99" s="139">
        <f t="shared" si="19"/>
        <v>0</v>
      </c>
      <c r="H99" s="139">
        <f t="shared" si="19"/>
        <v>0</v>
      </c>
      <c r="I99" s="163"/>
      <c r="J99" s="161"/>
    </row>
    <row r="100" s="118" customFormat="1" ht="18.75" customHeight="1" spans="1:10">
      <c r="A100" s="171"/>
      <c r="B100" s="171" t="s">
        <v>167</v>
      </c>
      <c r="C100" s="142">
        <v>240000</v>
      </c>
      <c r="D100" s="147">
        <f t="shared" ref="D100:D102" si="20">SUM(E100:H100)</f>
        <v>240000</v>
      </c>
      <c r="E100" s="147">
        <v>80000</v>
      </c>
      <c r="F100" s="147">
        <v>160000</v>
      </c>
      <c r="G100" s="147"/>
      <c r="H100" s="147"/>
      <c r="I100" s="163"/>
      <c r="J100" s="162" t="s">
        <v>168</v>
      </c>
    </row>
    <row r="101" s="118" customFormat="1" ht="18.75" customHeight="1" spans="1:10">
      <c r="A101" s="171"/>
      <c r="B101" s="171" t="s">
        <v>169</v>
      </c>
      <c r="C101" s="142">
        <v>100000</v>
      </c>
      <c r="D101" s="147">
        <f t="shared" si="20"/>
        <v>0</v>
      </c>
      <c r="E101" s="147"/>
      <c r="F101" s="147"/>
      <c r="G101" s="147"/>
      <c r="H101" s="147"/>
      <c r="I101" s="163"/>
      <c r="J101" s="161"/>
    </row>
    <row r="102" s="118" customFormat="1" ht="18.75" customHeight="1" spans="1:10">
      <c r="A102" s="171"/>
      <c r="B102" s="171" t="s">
        <v>170</v>
      </c>
      <c r="C102" s="142">
        <v>80000</v>
      </c>
      <c r="D102" s="147">
        <f t="shared" si="20"/>
        <v>0</v>
      </c>
      <c r="E102" s="147"/>
      <c r="F102" s="147"/>
      <c r="G102" s="147"/>
      <c r="H102" s="147"/>
      <c r="I102" s="163"/>
      <c r="J102" s="161"/>
    </row>
    <row r="103" s="118" customFormat="1" ht="18.75" customHeight="1" spans="1:10">
      <c r="A103" s="138" t="s">
        <v>171</v>
      </c>
      <c r="B103" s="138"/>
      <c r="C103" s="139">
        <v>1100000</v>
      </c>
      <c r="D103" s="151">
        <f t="shared" ref="D103:F103" si="21">SUM(D104)</f>
        <v>1100000</v>
      </c>
      <c r="E103" s="151">
        <f t="shared" si="21"/>
        <v>1100000</v>
      </c>
      <c r="F103" s="151">
        <f t="shared" si="21"/>
        <v>0</v>
      </c>
      <c r="G103" s="151"/>
      <c r="H103" s="151"/>
      <c r="I103" s="159"/>
      <c r="J103" s="161"/>
    </row>
    <row r="104" s="118" customFormat="1" ht="18.75" customHeight="1" spans="1:10">
      <c r="A104" s="141"/>
      <c r="B104" s="141" t="s">
        <v>172</v>
      </c>
      <c r="C104" s="142">
        <v>1100000</v>
      </c>
      <c r="D104" s="143">
        <f t="shared" ref="D104:D109" si="22">SUM(E104:H104)</f>
        <v>1100000</v>
      </c>
      <c r="E104" s="143">
        <v>1100000</v>
      </c>
      <c r="F104" s="143"/>
      <c r="G104" s="143"/>
      <c r="H104" s="143"/>
      <c r="I104" s="160"/>
      <c r="J104" s="162" t="s">
        <v>173</v>
      </c>
    </row>
    <row r="105" s="118" customFormat="1" ht="18.75" customHeight="1" spans="1:10">
      <c r="A105" s="138" t="s">
        <v>174</v>
      </c>
      <c r="B105" s="138"/>
      <c r="C105" s="139">
        <f>SUM(C106:C109)</f>
        <v>630000</v>
      </c>
      <c r="D105" s="139">
        <f t="shared" ref="D105:H105" si="23">SUM(D106:D109)</f>
        <v>260000</v>
      </c>
      <c r="E105" s="139">
        <f t="shared" si="23"/>
        <v>180000</v>
      </c>
      <c r="F105" s="139">
        <f t="shared" si="23"/>
        <v>80000</v>
      </c>
      <c r="G105" s="139">
        <f t="shared" si="23"/>
        <v>0</v>
      </c>
      <c r="H105" s="139">
        <f t="shared" si="23"/>
        <v>0</v>
      </c>
      <c r="I105" s="159"/>
      <c r="J105" s="161"/>
    </row>
    <row r="106" s="118" customFormat="1" ht="18.75" customHeight="1" spans="1:10">
      <c r="A106" s="141"/>
      <c r="B106" s="172" t="s">
        <v>175</v>
      </c>
      <c r="C106" s="150">
        <v>260000</v>
      </c>
      <c r="D106" s="147">
        <f t="shared" si="22"/>
        <v>260000</v>
      </c>
      <c r="E106" s="147">
        <v>180000</v>
      </c>
      <c r="F106" s="147">
        <v>80000</v>
      </c>
      <c r="G106" s="147"/>
      <c r="H106" s="147"/>
      <c r="I106" s="163"/>
      <c r="J106" s="162" t="s">
        <v>168</v>
      </c>
    </row>
    <row r="107" s="118" customFormat="1" ht="18.75" customHeight="1" spans="1:10">
      <c r="A107" s="141"/>
      <c r="B107" s="141" t="s">
        <v>176</v>
      </c>
      <c r="C107" s="142">
        <v>100000</v>
      </c>
      <c r="D107" s="147">
        <f t="shared" si="22"/>
        <v>0</v>
      </c>
      <c r="E107" s="147"/>
      <c r="F107" s="147"/>
      <c r="G107" s="147"/>
      <c r="H107" s="147"/>
      <c r="I107" s="163"/>
      <c r="J107" s="161"/>
    </row>
    <row r="108" s="118" customFormat="1" ht="18.75" customHeight="1" spans="1:10">
      <c r="A108" s="173"/>
      <c r="B108" s="148" t="s">
        <v>177</v>
      </c>
      <c r="C108" s="149">
        <v>50000</v>
      </c>
      <c r="D108" s="147">
        <f t="shared" si="22"/>
        <v>0</v>
      </c>
      <c r="E108" s="147"/>
      <c r="F108" s="147"/>
      <c r="G108" s="147"/>
      <c r="H108" s="147"/>
      <c r="I108" s="163"/>
      <c r="J108" s="161"/>
    </row>
    <row r="109" s="118" customFormat="1" ht="18.75" customHeight="1" spans="1:10">
      <c r="A109" s="141"/>
      <c r="B109" s="172" t="s">
        <v>178</v>
      </c>
      <c r="C109" s="150">
        <v>220000</v>
      </c>
      <c r="D109" s="147">
        <f t="shared" si="22"/>
        <v>0</v>
      </c>
      <c r="E109" s="147"/>
      <c r="F109" s="147"/>
      <c r="G109" s="147"/>
      <c r="H109" s="147"/>
      <c r="I109" s="163"/>
      <c r="J109" s="179"/>
    </row>
    <row r="110" s="118" customFormat="1" ht="18.75" customHeight="1" spans="1:10">
      <c r="A110" s="138" t="s">
        <v>179</v>
      </c>
      <c r="B110" s="138"/>
      <c r="C110" s="139">
        <f>SUM(C111:C114)</f>
        <v>430000</v>
      </c>
      <c r="D110" s="139">
        <f t="shared" ref="D110:H110" si="24">SUM(D111:D114)</f>
        <v>190000</v>
      </c>
      <c r="E110" s="139">
        <f t="shared" si="24"/>
        <v>190000</v>
      </c>
      <c r="F110" s="139">
        <f t="shared" si="24"/>
        <v>0</v>
      </c>
      <c r="G110" s="139">
        <f t="shared" si="24"/>
        <v>0</v>
      </c>
      <c r="H110" s="139">
        <f t="shared" si="24"/>
        <v>0</v>
      </c>
      <c r="I110" s="163"/>
      <c r="J110" s="161"/>
    </row>
    <row r="111" s="118" customFormat="1" ht="18.75" customHeight="1" spans="1:10">
      <c r="A111" s="141"/>
      <c r="B111" s="141" t="s">
        <v>180</v>
      </c>
      <c r="C111" s="142">
        <v>190000</v>
      </c>
      <c r="D111" s="147">
        <f t="shared" ref="D111:D113" si="25">SUM(E111:H111)</f>
        <v>190000</v>
      </c>
      <c r="E111" s="147">
        <v>190000</v>
      </c>
      <c r="F111" s="147"/>
      <c r="G111" s="147"/>
      <c r="H111" s="147"/>
      <c r="I111" s="163"/>
      <c r="J111" s="161" t="s">
        <v>181</v>
      </c>
    </row>
    <row r="112" s="118" customFormat="1" ht="18.75" customHeight="1" spans="1:10">
      <c r="A112" s="141"/>
      <c r="B112" s="172" t="s">
        <v>182</v>
      </c>
      <c r="C112" s="150">
        <v>70000</v>
      </c>
      <c r="D112" s="147">
        <f t="shared" si="25"/>
        <v>0</v>
      </c>
      <c r="E112" s="147"/>
      <c r="F112" s="147"/>
      <c r="G112" s="147"/>
      <c r="H112" s="147"/>
      <c r="I112" s="163"/>
      <c r="J112" s="161"/>
    </row>
    <row r="113" s="118" customFormat="1" ht="18.75" customHeight="1" spans="1:10">
      <c r="A113" s="141"/>
      <c r="B113" s="141" t="s">
        <v>176</v>
      </c>
      <c r="C113" s="142">
        <v>100000</v>
      </c>
      <c r="D113" s="147">
        <f t="shared" si="25"/>
        <v>0</v>
      </c>
      <c r="E113" s="147"/>
      <c r="F113" s="147"/>
      <c r="G113" s="147"/>
      <c r="H113" s="147"/>
      <c r="I113" s="163"/>
      <c r="J113" s="161"/>
    </row>
    <row r="114" s="118" customFormat="1" ht="18.75" customHeight="1" spans="1:10">
      <c r="A114" s="141"/>
      <c r="B114" s="141" t="s">
        <v>183</v>
      </c>
      <c r="C114" s="142">
        <v>70000</v>
      </c>
      <c r="D114" s="147"/>
      <c r="E114" s="147"/>
      <c r="F114" s="147"/>
      <c r="G114" s="147"/>
      <c r="H114" s="147"/>
      <c r="I114" s="163"/>
      <c r="J114" s="161"/>
    </row>
    <row r="115" s="118" customFormat="1" ht="18.75" customHeight="1" spans="1:10">
      <c r="A115" s="138" t="s">
        <v>184</v>
      </c>
      <c r="B115" s="138"/>
      <c r="C115" s="139">
        <f t="shared" ref="C115:H115" si="26">SUM(C116:C120)</f>
        <v>4675050</v>
      </c>
      <c r="D115" s="139">
        <f t="shared" si="26"/>
        <v>5075050</v>
      </c>
      <c r="E115" s="139">
        <f t="shared" si="26"/>
        <v>5075050</v>
      </c>
      <c r="F115" s="139">
        <f t="shared" si="26"/>
        <v>0</v>
      </c>
      <c r="G115" s="139">
        <f t="shared" si="26"/>
        <v>0</v>
      </c>
      <c r="H115" s="139">
        <f t="shared" si="26"/>
        <v>0</v>
      </c>
      <c r="I115" s="163"/>
      <c r="J115" s="161"/>
    </row>
    <row r="116" s="118" customFormat="1" ht="42.75" customHeight="1" spans="1:10">
      <c r="A116" s="171"/>
      <c r="B116" s="174" t="s">
        <v>185</v>
      </c>
      <c r="C116" s="175">
        <v>2200000</v>
      </c>
      <c r="D116" s="176">
        <f t="shared" ref="D116:D121" si="27">SUM(E116:H116)</f>
        <v>2200000</v>
      </c>
      <c r="E116" s="176">
        <v>2200000</v>
      </c>
      <c r="F116" s="176"/>
      <c r="G116" s="176"/>
      <c r="H116" s="176"/>
      <c r="I116" s="182"/>
      <c r="J116" s="183" t="s">
        <v>186</v>
      </c>
    </row>
    <row r="117" s="118" customFormat="1" ht="18.75" customHeight="1" spans="1:10">
      <c r="A117" s="171"/>
      <c r="B117" s="174" t="s">
        <v>187</v>
      </c>
      <c r="C117" s="175">
        <v>1000000</v>
      </c>
      <c r="D117" s="176">
        <f t="shared" si="27"/>
        <v>1000000</v>
      </c>
      <c r="E117" s="176">
        <v>1000000</v>
      </c>
      <c r="F117" s="176"/>
      <c r="G117" s="176"/>
      <c r="H117" s="176"/>
      <c r="I117" s="182"/>
      <c r="J117" s="184" t="s">
        <v>188</v>
      </c>
    </row>
    <row r="118" s="118" customFormat="1" ht="18.75" customHeight="1" spans="1:10">
      <c r="A118" s="141"/>
      <c r="B118" s="174" t="s">
        <v>189</v>
      </c>
      <c r="C118" s="175">
        <v>150000</v>
      </c>
      <c r="D118" s="176">
        <f t="shared" si="27"/>
        <v>150000</v>
      </c>
      <c r="E118" s="176">
        <v>150000</v>
      </c>
      <c r="F118" s="176"/>
      <c r="G118" s="176"/>
      <c r="H118" s="176"/>
      <c r="I118" s="182"/>
      <c r="J118" s="183" t="s">
        <v>190</v>
      </c>
    </row>
    <row r="119" s="118" customFormat="1" ht="18.75" customHeight="1" spans="1:10">
      <c r="A119" s="141"/>
      <c r="B119" s="174" t="s">
        <v>191</v>
      </c>
      <c r="C119" s="175">
        <v>100000</v>
      </c>
      <c r="D119" s="176">
        <f t="shared" si="27"/>
        <v>500000</v>
      </c>
      <c r="E119" s="176">
        <v>500000</v>
      </c>
      <c r="F119" s="176"/>
      <c r="G119" s="176"/>
      <c r="H119" s="176"/>
      <c r="I119" s="182"/>
      <c r="J119" s="185" t="s">
        <v>192</v>
      </c>
    </row>
    <row r="120" s="118" customFormat="1" ht="18.75" customHeight="1" spans="1:10">
      <c r="A120" s="141"/>
      <c r="B120" s="174" t="s">
        <v>193</v>
      </c>
      <c r="C120" s="175">
        <v>1225050</v>
      </c>
      <c r="D120" s="176">
        <f t="shared" si="27"/>
        <v>1225050</v>
      </c>
      <c r="E120" s="176">
        <v>1225050</v>
      </c>
      <c r="F120" s="176"/>
      <c r="G120" s="176"/>
      <c r="H120" s="176"/>
      <c r="I120" s="182"/>
      <c r="J120" s="183" t="s">
        <v>194</v>
      </c>
    </row>
    <row r="121" s="118" customFormat="1" ht="18.75" customHeight="1" spans="1:10">
      <c r="A121" s="141"/>
      <c r="B121" s="174" t="s">
        <v>195</v>
      </c>
      <c r="C121" s="175">
        <v>150000</v>
      </c>
      <c r="D121" s="176">
        <f t="shared" si="27"/>
        <v>0</v>
      </c>
      <c r="E121" s="176"/>
      <c r="F121" s="176"/>
      <c r="G121" s="176"/>
      <c r="H121" s="176"/>
      <c r="I121" s="182"/>
      <c r="J121" s="183"/>
    </row>
    <row r="122" s="118" customFormat="1" ht="18.75" customHeight="1" spans="1:10">
      <c r="A122" s="138" t="s">
        <v>196</v>
      </c>
      <c r="B122" s="138"/>
      <c r="C122" s="139">
        <f>SUM(C123:C125)</f>
        <v>3200000</v>
      </c>
      <c r="D122" s="139">
        <f t="shared" ref="D122:I122" si="28">SUM(D123:D125)</f>
        <v>1000000</v>
      </c>
      <c r="E122" s="139">
        <f t="shared" si="28"/>
        <v>1000000</v>
      </c>
      <c r="F122" s="139">
        <f t="shared" si="28"/>
        <v>0</v>
      </c>
      <c r="G122" s="139">
        <f t="shared" si="28"/>
        <v>0</v>
      </c>
      <c r="H122" s="139">
        <f t="shared" si="28"/>
        <v>0</v>
      </c>
      <c r="I122" s="139">
        <f t="shared" si="28"/>
        <v>0</v>
      </c>
      <c r="J122" s="161"/>
    </row>
    <row r="123" s="118" customFormat="1" ht="24" customHeight="1" spans="1:10">
      <c r="A123" s="141"/>
      <c r="B123" s="141" t="s">
        <v>197</v>
      </c>
      <c r="C123" s="142">
        <v>1100000</v>
      </c>
      <c r="D123" s="147">
        <f t="shared" ref="D123:D136" si="29">SUM(E123:H123)</f>
        <v>1000000</v>
      </c>
      <c r="E123" s="147">
        <v>1000000</v>
      </c>
      <c r="F123" s="147"/>
      <c r="G123" s="147"/>
      <c r="H123" s="147"/>
      <c r="I123" s="163"/>
      <c r="J123" s="161" t="s">
        <v>198</v>
      </c>
    </row>
    <row r="124" s="118" customFormat="1" ht="18.75" customHeight="1" spans="1:10">
      <c r="A124" s="141"/>
      <c r="B124" s="141" t="s">
        <v>199</v>
      </c>
      <c r="C124" s="142">
        <v>100000</v>
      </c>
      <c r="D124" s="147">
        <f t="shared" si="29"/>
        <v>0</v>
      </c>
      <c r="E124" s="147"/>
      <c r="F124" s="147"/>
      <c r="G124" s="147"/>
      <c r="H124" s="147"/>
      <c r="I124" s="163"/>
      <c r="J124" s="161"/>
    </row>
    <row r="125" s="118" customFormat="1" ht="18.75" customHeight="1" spans="1:10">
      <c r="A125" s="141"/>
      <c r="B125" s="141" t="s">
        <v>200</v>
      </c>
      <c r="C125" s="142">
        <v>2000000</v>
      </c>
      <c r="D125" s="147"/>
      <c r="E125" s="147"/>
      <c r="F125" s="147"/>
      <c r="G125" s="147"/>
      <c r="H125" s="147"/>
      <c r="I125" s="163"/>
      <c r="J125" s="162" t="s">
        <v>201</v>
      </c>
    </row>
    <row r="126" s="118" customFormat="1" ht="18.75" customHeight="1" spans="1:10">
      <c r="A126" s="138" t="s">
        <v>202</v>
      </c>
      <c r="B126" s="138"/>
      <c r="C126" s="139">
        <f t="shared" ref="C126:I126" si="30">SUM(C127:C135)</f>
        <v>8980000</v>
      </c>
      <c r="D126" s="139">
        <f t="shared" si="30"/>
        <v>4040000</v>
      </c>
      <c r="E126" s="139">
        <f t="shared" si="30"/>
        <v>3300000</v>
      </c>
      <c r="F126" s="139">
        <f t="shared" si="30"/>
        <v>740000</v>
      </c>
      <c r="G126" s="139">
        <f t="shared" si="30"/>
        <v>0</v>
      </c>
      <c r="H126" s="139">
        <f t="shared" si="30"/>
        <v>0</v>
      </c>
      <c r="I126" s="139">
        <f t="shared" si="30"/>
        <v>0</v>
      </c>
      <c r="J126" s="161"/>
    </row>
    <row r="127" s="118" customFormat="1" ht="34.5" customHeight="1" spans="1:10">
      <c r="A127" s="141"/>
      <c r="B127" s="141" t="s">
        <v>203</v>
      </c>
      <c r="C127" s="177">
        <v>1200000</v>
      </c>
      <c r="D127" s="178">
        <f t="shared" si="29"/>
        <v>1200000</v>
      </c>
      <c r="E127" s="178">
        <v>1200000</v>
      </c>
      <c r="F127" s="178"/>
      <c r="G127" s="178"/>
      <c r="H127" s="178"/>
      <c r="I127" s="186"/>
      <c r="J127" s="161" t="s">
        <v>204</v>
      </c>
    </row>
    <row r="128" s="118" customFormat="1" ht="18.75" customHeight="1" spans="1:10">
      <c r="A128" s="141"/>
      <c r="B128" s="141" t="s">
        <v>205</v>
      </c>
      <c r="C128" s="177">
        <v>2310000</v>
      </c>
      <c r="D128" s="178">
        <f t="shared" si="29"/>
        <v>1600000</v>
      </c>
      <c r="E128" s="178">
        <v>1600000</v>
      </c>
      <c r="F128" s="178"/>
      <c r="G128" s="178"/>
      <c r="H128" s="178"/>
      <c r="I128" s="186"/>
      <c r="J128" s="161"/>
    </row>
    <row r="129" s="118" customFormat="1" ht="18.75" customHeight="1" spans="1:10">
      <c r="A129" s="171"/>
      <c r="B129" s="141" t="s">
        <v>206</v>
      </c>
      <c r="C129" s="142">
        <v>500000</v>
      </c>
      <c r="D129" s="147">
        <f t="shared" si="29"/>
        <v>500000</v>
      </c>
      <c r="E129" s="147">
        <v>500000</v>
      </c>
      <c r="F129" s="147"/>
      <c r="G129" s="147"/>
      <c r="H129" s="147"/>
      <c r="I129" s="163"/>
      <c r="J129" s="161" t="s">
        <v>207</v>
      </c>
    </row>
    <row r="130" s="118" customFormat="1" ht="18.75" customHeight="1" spans="1:10">
      <c r="A130" s="171"/>
      <c r="B130" s="141" t="s">
        <v>208</v>
      </c>
      <c r="C130" s="142">
        <v>2050000</v>
      </c>
      <c r="D130" s="147">
        <f t="shared" si="29"/>
        <v>0</v>
      </c>
      <c r="E130" s="147"/>
      <c r="F130" s="147"/>
      <c r="G130" s="147"/>
      <c r="H130" s="147"/>
      <c r="I130" s="163"/>
      <c r="J130" s="161" t="s">
        <v>209</v>
      </c>
    </row>
    <row r="131" s="118" customFormat="1" ht="18.75" customHeight="1" spans="1:10">
      <c r="A131" s="171"/>
      <c r="B131" s="141" t="s">
        <v>210</v>
      </c>
      <c r="C131" s="142">
        <v>910000</v>
      </c>
      <c r="D131" s="147">
        <f t="shared" si="29"/>
        <v>640000</v>
      </c>
      <c r="E131" s="147"/>
      <c r="F131" s="147">
        <v>640000</v>
      </c>
      <c r="G131" s="147"/>
      <c r="H131" s="147"/>
      <c r="I131" s="163"/>
      <c r="J131" s="162" t="s">
        <v>168</v>
      </c>
    </row>
    <row r="132" s="118" customFormat="1" ht="30.75" customHeight="1" spans="1:10">
      <c r="A132" s="171"/>
      <c r="B132" s="141" t="s">
        <v>211</v>
      </c>
      <c r="C132" s="142">
        <v>210000</v>
      </c>
      <c r="D132" s="147">
        <f t="shared" si="29"/>
        <v>100000</v>
      </c>
      <c r="E132" s="147"/>
      <c r="F132" s="147">
        <v>100000</v>
      </c>
      <c r="G132" s="147"/>
      <c r="H132" s="147"/>
      <c r="I132" s="163"/>
      <c r="J132" s="161" t="s">
        <v>212</v>
      </c>
    </row>
    <row r="133" s="118" customFormat="1" ht="18.75" customHeight="1" spans="1:10">
      <c r="A133" s="171"/>
      <c r="B133" s="141" t="s">
        <v>213</v>
      </c>
      <c r="C133" s="142">
        <v>100000</v>
      </c>
      <c r="D133" s="147">
        <f t="shared" si="29"/>
        <v>0</v>
      </c>
      <c r="E133" s="147"/>
      <c r="F133" s="147"/>
      <c r="G133" s="147"/>
      <c r="H133" s="147"/>
      <c r="I133" s="163"/>
      <c r="J133" s="161"/>
    </row>
    <row r="134" s="118" customFormat="1" ht="18.75" customHeight="1" spans="1:10">
      <c r="A134" s="141"/>
      <c r="B134" s="187" t="s">
        <v>214</v>
      </c>
      <c r="C134" s="188">
        <v>1500000</v>
      </c>
      <c r="D134" s="178">
        <f t="shared" si="29"/>
        <v>0</v>
      </c>
      <c r="E134" s="178"/>
      <c r="F134" s="178"/>
      <c r="G134" s="178"/>
      <c r="H134" s="178"/>
      <c r="I134" s="186"/>
      <c r="J134" s="161" t="s">
        <v>215</v>
      </c>
    </row>
    <row r="135" s="118" customFormat="1" ht="24.75" customHeight="1" spans="1:10">
      <c r="A135" s="171"/>
      <c r="B135" s="141" t="s">
        <v>216</v>
      </c>
      <c r="C135" s="142">
        <v>200000</v>
      </c>
      <c r="D135" s="147">
        <f t="shared" si="29"/>
        <v>0</v>
      </c>
      <c r="E135" s="147"/>
      <c r="F135" s="147"/>
      <c r="G135" s="147"/>
      <c r="H135" s="147"/>
      <c r="I135" s="163"/>
      <c r="J135" s="161" t="s">
        <v>217</v>
      </c>
    </row>
    <row r="136" s="118" customFormat="1" ht="18.75" customHeight="1" spans="1:10">
      <c r="A136" s="141"/>
      <c r="B136" s="148" t="s">
        <v>218</v>
      </c>
      <c r="C136" s="189">
        <v>4400000</v>
      </c>
      <c r="D136" s="178">
        <f t="shared" si="29"/>
        <v>0</v>
      </c>
      <c r="E136" s="178"/>
      <c r="F136" s="178"/>
      <c r="G136" s="178"/>
      <c r="H136" s="178"/>
      <c r="I136" s="186"/>
      <c r="J136" s="161" t="s">
        <v>219</v>
      </c>
    </row>
    <row r="137" s="118" customFormat="1" ht="18.75" customHeight="1" spans="1:10">
      <c r="A137" s="141"/>
      <c r="B137" s="148" t="s">
        <v>220</v>
      </c>
      <c r="C137" s="189">
        <v>79400</v>
      </c>
      <c r="D137" s="178"/>
      <c r="E137" s="178"/>
      <c r="F137" s="178"/>
      <c r="G137" s="178"/>
      <c r="H137" s="178"/>
      <c r="I137" s="186"/>
      <c r="J137" s="161"/>
    </row>
    <row r="138" s="118" customFormat="1" ht="18.75" customHeight="1" spans="1:10">
      <c r="A138" s="171"/>
      <c r="B138" s="141" t="s">
        <v>221</v>
      </c>
      <c r="C138" s="142">
        <v>0</v>
      </c>
      <c r="D138" s="147">
        <f t="shared" ref="D138:D142" si="31">SUM(E138:H138)</f>
        <v>0</v>
      </c>
      <c r="E138" s="147"/>
      <c r="F138" s="147"/>
      <c r="G138" s="147"/>
      <c r="H138" s="147"/>
      <c r="I138" s="163"/>
      <c r="J138" s="161"/>
    </row>
    <row r="139" s="118" customFormat="1" ht="18.75" customHeight="1" spans="1:10">
      <c r="A139" s="171"/>
      <c r="B139" s="141" t="s">
        <v>222</v>
      </c>
      <c r="C139" s="142">
        <v>0</v>
      </c>
      <c r="D139" s="147">
        <f t="shared" si="31"/>
        <v>0</v>
      </c>
      <c r="E139" s="147"/>
      <c r="F139" s="147"/>
      <c r="G139" s="147"/>
      <c r="H139" s="147"/>
      <c r="I139" s="163"/>
      <c r="J139" s="161"/>
    </row>
    <row r="140" s="118" customFormat="1" ht="18.75" customHeight="1" spans="1:10">
      <c r="A140" s="171"/>
      <c r="B140" s="141" t="s">
        <v>223</v>
      </c>
      <c r="C140" s="142">
        <v>0</v>
      </c>
      <c r="D140" s="147">
        <f t="shared" si="31"/>
        <v>0</v>
      </c>
      <c r="E140" s="147"/>
      <c r="F140" s="147"/>
      <c r="G140" s="147"/>
      <c r="H140" s="147"/>
      <c r="I140" s="163"/>
      <c r="J140" s="161"/>
    </row>
    <row r="141" s="118" customFormat="1" ht="18.75" customHeight="1" spans="1:10">
      <c r="A141" s="171"/>
      <c r="B141" s="141" t="s">
        <v>224</v>
      </c>
      <c r="C141" s="142">
        <v>0</v>
      </c>
      <c r="D141" s="147">
        <f t="shared" si="31"/>
        <v>0</v>
      </c>
      <c r="E141" s="147"/>
      <c r="F141" s="147"/>
      <c r="G141" s="147"/>
      <c r="H141" s="147"/>
      <c r="I141" s="163"/>
      <c r="J141" s="161"/>
    </row>
    <row r="142" s="118" customFormat="1" ht="18.75" customHeight="1" spans="1:10">
      <c r="A142" s="171"/>
      <c r="B142" s="190" t="s">
        <v>225</v>
      </c>
      <c r="C142" s="142">
        <v>0</v>
      </c>
      <c r="D142" s="147">
        <f t="shared" si="31"/>
        <v>50000</v>
      </c>
      <c r="E142" s="147"/>
      <c r="F142" s="147"/>
      <c r="G142" s="147"/>
      <c r="H142" s="147">
        <v>50000</v>
      </c>
      <c r="I142" s="163"/>
      <c r="J142" s="168" t="s">
        <v>226</v>
      </c>
    </row>
    <row r="143" s="118" customFormat="1" ht="18.75" customHeight="1" spans="1:10">
      <c r="A143" s="191" t="s">
        <v>227</v>
      </c>
      <c r="B143" s="191"/>
      <c r="C143" s="139">
        <f>SUM(C144:C149)</f>
        <v>3380000</v>
      </c>
      <c r="D143" s="139">
        <f t="shared" ref="D143:H143" si="32">SUM(D144:D149)</f>
        <v>910000</v>
      </c>
      <c r="E143" s="139">
        <f t="shared" si="32"/>
        <v>430000</v>
      </c>
      <c r="F143" s="139">
        <f t="shared" si="32"/>
        <v>100000</v>
      </c>
      <c r="G143" s="139">
        <f t="shared" si="32"/>
        <v>0</v>
      </c>
      <c r="H143" s="139">
        <f t="shared" si="32"/>
        <v>380000</v>
      </c>
      <c r="I143" s="163"/>
      <c r="J143" s="161"/>
    </row>
    <row r="144" s="118" customFormat="1" ht="18.75" customHeight="1" spans="1:10">
      <c r="A144" s="141"/>
      <c r="B144" s="141" t="s">
        <v>228</v>
      </c>
      <c r="C144" s="142">
        <v>330000</v>
      </c>
      <c r="D144" s="147">
        <f>SUM(E144:H144)</f>
        <v>330000</v>
      </c>
      <c r="E144" s="147">
        <v>330000</v>
      </c>
      <c r="F144" s="147"/>
      <c r="G144" s="147"/>
      <c r="H144" s="147"/>
      <c r="I144" s="163"/>
      <c r="J144" s="161"/>
    </row>
    <row r="145" s="118" customFormat="1" ht="18.75" customHeight="1" spans="1:10">
      <c r="A145" s="141"/>
      <c r="B145" s="141" t="s">
        <v>229</v>
      </c>
      <c r="C145" s="142">
        <v>100000</v>
      </c>
      <c r="D145" s="147">
        <f>SUM(E145:H145)</f>
        <v>100000</v>
      </c>
      <c r="E145" s="147">
        <v>100000</v>
      </c>
      <c r="F145" s="147"/>
      <c r="G145" s="147"/>
      <c r="H145" s="147"/>
      <c r="I145" s="163"/>
      <c r="J145" s="161"/>
    </row>
    <row r="146" s="118" customFormat="1" ht="18.75" customHeight="1" spans="1:10">
      <c r="A146" s="171"/>
      <c r="B146" s="141" t="s">
        <v>230</v>
      </c>
      <c r="C146" s="142">
        <v>250000</v>
      </c>
      <c r="D146" s="147">
        <f t="shared" ref="D146:D149" si="33">SUM(E146:H146)</f>
        <v>100000</v>
      </c>
      <c r="E146" s="147"/>
      <c r="F146" s="147">
        <v>100000</v>
      </c>
      <c r="G146" s="147"/>
      <c r="H146" s="147"/>
      <c r="I146" s="163"/>
      <c r="J146" s="161"/>
    </row>
    <row r="147" s="118" customFormat="1" ht="18.75" customHeight="1" spans="1:10">
      <c r="A147" s="171"/>
      <c r="B147" s="141" t="s">
        <v>231</v>
      </c>
      <c r="C147" s="142">
        <v>320000</v>
      </c>
      <c r="D147" s="147">
        <f t="shared" si="33"/>
        <v>0</v>
      </c>
      <c r="E147" s="147"/>
      <c r="F147" s="147"/>
      <c r="G147" s="147"/>
      <c r="H147" s="147"/>
      <c r="I147" s="163"/>
      <c r="J147" s="161"/>
    </row>
    <row r="148" s="118" customFormat="1" ht="18.75" customHeight="1" spans="1:10">
      <c r="A148" s="141"/>
      <c r="B148" s="192" t="s">
        <v>232</v>
      </c>
      <c r="C148" s="193">
        <v>2000000</v>
      </c>
      <c r="D148" s="194">
        <f t="shared" si="33"/>
        <v>0</v>
      </c>
      <c r="E148" s="194"/>
      <c r="F148" s="194"/>
      <c r="G148" s="194"/>
      <c r="H148" s="194"/>
      <c r="I148" s="163"/>
      <c r="J148" s="168" t="s">
        <v>233</v>
      </c>
    </row>
    <row r="149" s="118" customFormat="1" ht="18.75" customHeight="1" spans="1:10">
      <c r="A149" s="171"/>
      <c r="B149" s="190" t="s">
        <v>225</v>
      </c>
      <c r="C149" s="142">
        <v>380000</v>
      </c>
      <c r="D149" s="147">
        <f t="shared" si="33"/>
        <v>380000</v>
      </c>
      <c r="E149" s="147">
        <v>0</v>
      </c>
      <c r="F149" s="147"/>
      <c r="G149" s="147"/>
      <c r="H149" s="147">
        <v>380000</v>
      </c>
      <c r="I149" s="163"/>
      <c r="J149" s="168" t="s">
        <v>226</v>
      </c>
    </row>
    <row r="150" s="118" customFormat="1" ht="18.75" customHeight="1" spans="1:10">
      <c r="A150" s="138" t="s">
        <v>234</v>
      </c>
      <c r="B150" s="138"/>
      <c r="C150" s="139">
        <v>61233500</v>
      </c>
      <c r="D150" s="151">
        <f>SUM(D151,D164)</f>
        <v>7494600</v>
      </c>
      <c r="E150" s="151">
        <f>SUM(E151,E164)</f>
        <v>570000</v>
      </c>
      <c r="F150" s="151">
        <f>SUM(F151,F164)</f>
        <v>640000</v>
      </c>
      <c r="G150" s="151">
        <f>SUM(G151,G164)</f>
        <v>0</v>
      </c>
      <c r="H150" s="151">
        <f>SUM(H151,H164)</f>
        <v>5700000</v>
      </c>
      <c r="I150" s="163"/>
      <c r="J150" s="161"/>
    </row>
    <row r="151" s="118" customFormat="1" ht="18.75" customHeight="1" spans="1:10">
      <c r="A151" s="138" t="s">
        <v>235</v>
      </c>
      <c r="B151" s="138"/>
      <c r="C151" s="139">
        <f t="shared" ref="C151:H151" si="34">SUM(C152:C163)</f>
        <v>7883500</v>
      </c>
      <c r="D151" s="139">
        <f t="shared" si="34"/>
        <v>4494600</v>
      </c>
      <c r="E151" s="139">
        <f t="shared" si="34"/>
        <v>570000</v>
      </c>
      <c r="F151" s="139">
        <f t="shared" si="34"/>
        <v>640000</v>
      </c>
      <c r="G151" s="139">
        <f t="shared" si="34"/>
        <v>0</v>
      </c>
      <c r="H151" s="139">
        <f t="shared" si="34"/>
        <v>2700000</v>
      </c>
      <c r="I151" s="163"/>
      <c r="J151" s="201"/>
    </row>
    <row r="152" s="118" customFormat="1" ht="18.75" customHeight="1" spans="1:10">
      <c r="A152" s="141"/>
      <c r="B152" s="141" t="s">
        <v>236</v>
      </c>
      <c r="C152" s="142">
        <v>470000</v>
      </c>
      <c r="D152" s="147">
        <f>SUM(E152:H152)</f>
        <v>470000</v>
      </c>
      <c r="E152" s="147">
        <v>470000</v>
      </c>
      <c r="F152" s="147"/>
      <c r="G152" s="147"/>
      <c r="H152" s="147"/>
      <c r="I152" s="163"/>
      <c r="J152" s="161" t="s">
        <v>237</v>
      </c>
    </row>
    <row r="153" s="118" customFormat="1" ht="18.75" customHeight="1" spans="1:10">
      <c r="A153" s="141"/>
      <c r="B153" s="141" t="s">
        <v>221</v>
      </c>
      <c r="C153" s="142">
        <v>100000</v>
      </c>
      <c r="D153" s="147">
        <f>SUM(E153:H153)</f>
        <v>100000</v>
      </c>
      <c r="E153" s="147">
        <v>100000</v>
      </c>
      <c r="F153" s="147"/>
      <c r="G153" s="147"/>
      <c r="H153" s="147"/>
      <c r="I153" s="163"/>
      <c r="J153" s="161"/>
    </row>
    <row r="154" s="118" customFormat="1" ht="18.75" customHeight="1" spans="1:10">
      <c r="A154" s="141"/>
      <c r="B154" s="141" t="s">
        <v>238</v>
      </c>
      <c r="C154" s="142">
        <v>1400000</v>
      </c>
      <c r="D154" s="147">
        <f t="shared" ref="D154:D162" si="35">SUM(E154:H154)</f>
        <v>600000</v>
      </c>
      <c r="E154" s="147"/>
      <c r="F154" s="147">
        <v>200000</v>
      </c>
      <c r="G154" s="147"/>
      <c r="H154" s="147">
        <v>400000</v>
      </c>
      <c r="I154" s="163"/>
      <c r="J154" s="161" t="s">
        <v>239</v>
      </c>
    </row>
    <row r="155" s="118" customFormat="1" ht="18.75" customHeight="1" spans="1:10">
      <c r="A155" s="141"/>
      <c r="B155" s="141" t="s">
        <v>240</v>
      </c>
      <c r="C155" s="142">
        <v>1600000</v>
      </c>
      <c r="D155" s="147">
        <f t="shared" si="35"/>
        <v>600000</v>
      </c>
      <c r="E155" s="147"/>
      <c r="F155" s="147">
        <v>300000</v>
      </c>
      <c r="G155" s="147"/>
      <c r="H155" s="147">
        <v>300000</v>
      </c>
      <c r="I155" s="163"/>
      <c r="J155" s="161" t="s">
        <v>241</v>
      </c>
    </row>
    <row r="156" s="118" customFormat="1" ht="18.75" customHeight="1" spans="1:10">
      <c r="A156" s="140"/>
      <c r="B156" s="141" t="s">
        <v>242</v>
      </c>
      <c r="C156" s="142">
        <v>140000</v>
      </c>
      <c r="D156" s="147">
        <v>140000</v>
      </c>
      <c r="E156" s="147"/>
      <c r="F156" s="147">
        <v>140000</v>
      </c>
      <c r="G156" s="147"/>
      <c r="H156" s="147"/>
      <c r="I156" s="163"/>
      <c r="J156" s="161"/>
    </row>
    <row r="157" s="118" customFormat="1" ht="18.75" customHeight="1" spans="1:10">
      <c r="A157" s="141"/>
      <c r="B157" s="141" t="s">
        <v>243</v>
      </c>
      <c r="C157" s="142">
        <v>800000</v>
      </c>
      <c r="D157" s="147">
        <f t="shared" si="35"/>
        <v>400000</v>
      </c>
      <c r="E157" s="147"/>
      <c r="F157" s="147"/>
      <c r="G157" s="147"/>
      <c r="H157" s="147">
        <v>400000</v>
      </c>
      <c r="I157" s="163"/>
      <c r="J157" s="161" t="s">
        <v>244</v>
      </c>
    </row>
    <row r="158" s="118" customFormat="1" ht="18.75" customHeight="1" spans="1:10">
      <c r="A158" s="141"/>
      <c r="B158" s="141" t="s">
        <v>245</v>
      </c>
      <c r="C158" s="142">
        <v>300000</v>
      </c>
      <c r="D158" s="147">
        <f t="shared" si="35"/>
        <v>200000</v>
      </c>
      <c r="E158" s="147"/>
      <c r="F158" s="147"/>
      <c r="G158" s="147"/>
      <c r="H158" s="147">
        <v>200000</v>
      </c>
      <c r="I158" s="163"/>
      <c r="J158" s="161" t="s">
        <v>246</v>
      </c>
    </row>
    <row r="159" s="118" customFormat="1" ht="18.75" customHeight="1" spans="1:10">
      <c r="A159" s="141"/>
      <c r="B159" s="141" t="s">
        <v>247</v>
      </c>
      <c r="C159" s="142">
        <v>888900</v>
      </c>
      <c r="D159" s="147">
        <f t="shared" si="35"/>
        <v>0</v>
      </c>
      <c r="E159" s="147"/>
      <c r="F159" s="147"/>
      <c r="G159" s="147"/>
      <c r="H159" s="147"/>
      <c r="I159" s="163"/>
      <c r="J159" s="162" t="s">
        <v>248</v>
      </c>
    </row>
    <row r="160" s="118" customFormat="1" ht="18.75" customHeight="1" spans="1:10">
      <c r="A160" s="141"/>
      <c r="B160" s="141" t="s">
        <v>249</v>
      </c>
      <c r="C160" s="142">
        <v>1000000</v>
      </c>
      <c r="D160" s="147">
        <f t="shared" si="35"/>
        <v>1000000</v>
      </c>
      <c r="E160" s="147"/>
      <c r="F160" s="147"/>
      <c r="G160" s="147"/>
      <c r="H160" s="147">
        <v>1000000</v>
      </c>
      <c r="I160" s="163"/>
      <c r="J160" s="161"/>
    </row>
    <row r="161" s="118" customFormat="1" ht="18.75" customHeight="1" spans="1:10">
      <c r="A161" s="141"/>
      <c r="B161" s="141" t="s">
        <v>250</v>
      </c>
      <c r="C161" s="142">
        <v>200000</v>
      </c>
      <c r="D161" s="147">
        <f t="shared" si="35"/>
        <v>0</v>
      </c>
      <c r="E161" s="147"/>
      <c r="F161" s="147"/>
      <c r="G161" s="147"/>
      <c r="H161" s="147"/>
      <c r="I161" s="163"/>
      <c r="J161" s="161"/>
    </row>
    <row r="162" s="118" customFormat="1" ht="18.75" customHeight="1" spans="1:10">
      <c r="A162" s="140"/>
      <c r="B162" s="141" t="s">
        <v>251</v>
      </c>
      <c r="C162" s="142">
        <v>400000</v>
      </c>
      <c r="D162" s="147">
        <f t="shared" si="35"/>
        <v>400000</v>
      </c>
      <c r="E162" s="147"/>
      <c r="F162" s="147"/>
      <c r="G162" s="147"/>
      <c r="H162" s="147">
        <v>400000</v>
      </c>
      <c r="I162" s="163"/>
      <c r="J162" s="161"/>
    </row>
    <row r="163" s="118" customFormat="1" ht="18.75" customHeight="1" spans="1:10">
      <c r="A163" s="140"/>
      <c r="B163" s="141" t="s">
        <v>252</v>
      </c>
      <c r="C163" s="142">
        <v>584600</v>
      </c>
      <c r="D163" s="147">
        <v>584600</v>
      </c>
      <c r="E163" s="147"/>
      <c r="F163" s="147"/>
      <c r="G163" s="147"/>
      <c r="H163" s="147"/>
      <c r="I163" s="163"/>
      <c r="J163" s="161"/>
    </row>
    <row r="164" s="118" customFormat="1" ht="18.75" customHeight="1" spans="1:10">
      <c r="A164" s="138" t="s">
        <v>253</v>
      </c>
      <c r="B164" s="138"/>
      <c r="C164" s="139">
        <v>53350000</v>
      </c>
      <c r="D164" s="151">
        <f>SUM(D165:D165)</f>
        <v>3000000</v>
      </c>
      <c r="E164" s="151">
        <f>SUM(E165:E165)</f>
        <v>0</v>
      </c>
      <c r="F164" s="151">
        <f>SUM(F165:F165)</f>
        <v>0</v>
      </c>
      <c r="G164" s="151">
        <f>SUM(G165:G165)</f>
        <v>0</v>
      </c>
      <c r="H164" s="151">
        <f>SUM(H165:H165)</f>
        <v>3000000</v>
      </c>
      <c r="I164" s="163"/>
      <c r="J164" s="161"/>
    </row>
    <row r="165" s="118" customFormat="1" ht="18.75" customHeight="1" spans="1:10">
      <c r="A165" s="141"/>
      <c r="B165" s="141" t="s">
        <v>254</v>
      </c>
      <c r="C165" s="142">
        <v>3350000</v>
      </c>
      <c r="D165" s="147">
        <f t="shared" ref="D165:D172" si="36">SUM(E165:H165)</f>
        <v>3000000</v>
      </c>
      <c r="E165" s="147"/>
      <c r="F165" s="147"/>
      <c r="G165" s="147"/>
      <c r="H165" s="147">
        <v>3000000</v>
      </c>
      <c r="I165" s="163"/>
      <c r="J165" s="168" t="s">
        <v>226</v>
      </c>
    </row>
    <row r="166" s="118" customFormat="1" ht="18.75" customHeight="1" spans="1:10">
      <c r="A166" s="138" t="s">
        <v>255</v>
      </c>
      <c r="B166" s="138"/>
      <c r="C166" s="139">
        <v>3459340</v>
      </c>
      <c r="D166" s="151">
        <f>SUM(D167:D172)</f>
        <v>6881040</v>
      </c>
      <c r="E166" s="151">
        <f>SUM(E167:E172)</f>
        <v>6581040</v>
      </c>
      <c r="F166" s="151">
        <f>SUM(F167:F172)</f>
        <v>0</v>
      </c>
      <c r="G166" s="151">
        <f>SUM(G167:G172)</f>
        <v>0</v>
      </c>
      <c r="H166" s="151">
        <f>SUM(H167:H172)</f>
        <v>300000</v>
      </c>
      <c r="I166" s="163"/>
      <c r="J166" s="161"/>
    </row>
    <row r="167" s="118" customFormat="1" ht="29.25" customHeight="1" spans="1:10">
      <c r="A167" s="141"/>
      <c r="B167" s="141" t="s">
        <v>256</v>
      </c>
      <c r="C167" s="142">
        <v>750000</v>
      </c>
      <c r="D167" s="147">
        <f t="shared" si="36"/>
        <v>1300000</v>
      </c>
      <c r="E167" s="147">
        <v>1300000</v>
      </c>
      <c r="F167" s="147"/>
      <c r="G167" s="147"/>
      <c r="H167" s="147"/>
      <c r="I167" s="163"/>
      <c r="J167" s="162" t="s">
        <v>257</v>
      </c>
    </row>
    <row r="168" s="118" customFormat="1" ht="26.25" customHeight="1" spans="1:10">
      <c r="A168" s="140"/>
      <c r="B168" s="141" t="s">
        <v>258</v>
      </c>
      <c r="C168" s="142">
        <v>1564040</v>
      </c>
      <c r="D168" s="147">
        <f t="shared" si="36"/>
        <v>1564040</v>
      </c>
      <c r="E168" s="147">
        <v>1564040</v>
      </c>
      <c r="F168" s="147"/>
      <c r="G168" s="147"/>
      <c r="H168" s="147"/>
      <c r="I168" s="163"/>
      <c r="J168" s="162" t="s">
        <v>259</v>
      </c>
    </row>
    <row r="169" s="118" customFormat="1" ht="18.75" customHeight="1" spans="1:10">
      <c r="A169" s="140"/>
      <c r="B169" s="141" t="s">
        <v>260</v>
      </c>
      <c r="C169" s="142">
        <v>597000</v>
      </c>
      <c r="D169" s="147">
        <f t="shared" si="36"/>
        <v>597000</v>
      </c>
      <c r="E169" s="147">
        <v>597000</v>
      </c>
      <c r="F169" s="147"/>
      <c r="G169" s="147"/>
      <c r="H169" s="147"/>
      <c r="I169" s="163"/>
      <c r="J169" s="161" t="s">
        <v>261</v>
      </c>
    </row>
    <row r="170" s="118" customFormat="1" ht="18.75" customHeight="1" spans="1:10">
      <c r="A170" s="140"/>
      <c r="B170" s="141" t="s">
        <v>262</v>
      </c>
      <c r="C170" s="142"/>
      <c r="D170" s="147">
        <f t="shared" si="36"/>
        <v>3120000</v>
      </c>
      <c r="E170" s="147">
        <v>3120000</v>
      </c>
      <c r="F170" s="147"/>
      <c r="G170" s="147"/>
      <c r="H170" s="147"/>
      <c r="I170" s="163"/>
      <c r="J170" s="161"/>
    </row>
    <row r="171" s="118" customFormat="1" ht="18.75" customHeight="1" spans="1:10">
      <c r="A171" s="141"/>
      <c r="B171" s="141" t="s">
        <v>263</v>
      </c>
      <c r="C171" s="142">
        <v>100000</v>
      </c>
      <c r="D171" s="147">
        <f t="shared" si="36"/>
        <v>0</v>
      </c>
      <c r="E171" s="147"/>
      <c r="F171" s="147"/>
      <c r="G171" s="147"/>
      <c r="H171" s="147"/>
      <c r="I171" s="163"/>
      <c r="J171" s="161"/>
    </row>
    <row r="172" s="118" customFormat="1" ht="18.75" customHeight="1" spans="1:10">
      <c r="A172" s="140"/>
      <c r="B172" s="190" t="s">
        <v>225</v>
      </c>
      <c r="C172" s="142">
        <v>448300</v>
      </c>
      <c r="D172" s="147">
        <f t="shared" si="36"/>
        <v>300000</v>
      </c>
      <c r="E172" s="147"/>
      <c r="F172" s="147"/>
      <c r="G172" s="147"/>
      <c r="H172" s="147">
        <v>300000</v>
      </c>
      <c r="I172" s="163"/>
      <c r="J172" s="161"/>
    </row>
    <row r="173" s="118" customFormat="1" ht="18.75" customHeight="1" spans="1:10">
      <c r="A173" s="138" t="s">
        <v>264</v>
      </c>
      <c r="B173" s="138"/>
      <c r="C173" s="139">
        <f>SUM(C174:C191)</f>
        <v>39607500</v>
      </c>
      <c r="D173" s="139">
        <f>SUM(D174:D191)</f>
        <v>55987500</v>
      </c>
      <c r="E173" s="139">
        <f t="shared" ref="E173:H173" si="37">SUM(E174:E191)</f>
        <v>6316600</v>
      </c>
      <c r="F173" s="139">
        <f t="shared" si="37"/>
        <v>18900000</v>
      </c>
      <c r="G173" s="139">
        <f t="shared" si="37"/>
        <v>0</v>
      </c>
      <c r="H173" s="139">
        <f t="shared" si="37"/>
        <v>30000000</v>
      </c>
      <c r="I173" s="163"/>
      <c r="J173" s="161"/>
    </row>
    <row r="174" s="118" customFormat="1" ht="18.75" customHeight="1" spans="1:10">
      <c r="A174" s="141"/>
      <c r="B174" s="141" t="s">
        <v>265</v>
      </c>
      <c r="C174" s="142">
        <v>1300000</v>
      </c>
      <c r="D174" s="147">
        <f t="shared" ref="D174:D181" si="38">SUM(E174:H174)</f>
        <v>1300000</v>
      </c>
      <c r="E174" s="147">
        <v>850000</v>
      </c>
      <c r="F174" s="147">
        <v>450000</v>
      </c>
      <c r="G174" s="147"/>
      <c r="H174" s="147"/>
      <c r="I174" s="163"/>
      <c r="J174" s="161" t="s">
        <v>266</v>
      </c>
    </row>
    <row r="175" s="118" customFormat="1" ht="18.75" customHeight="1" spans="1:10">
      <c r="A175" s="141"/>
      <c r="B175" s="141" t="s">
        <v>267</v>
      </c>
      <c r="C175" s="142">
        <v>800000</v>
      </c>
      <c r="D175" s="147">
        <f t="shared" si="38"/>
        <v>800000</v>
      </c>
      <c r="E175" s="147">
        <v>300000</v>
      </c>
      <c r="F175" s="147">
        <v>500000</v>
      </c>
      <c r="G175" s="147"/>
      <c r="H175" s="147"/>
      <c r="I175" s="163"/>
      <c r="J175" s="161" t="s">
        <v>268</v>
      </c>
    </row>
    <row r="176" s="118" customFormat="1" ht="30.75" customHeight="1" spans="1:10">
      <c r="A176" s="141"/>
      <c r="B176" s="141" t="s">
        <v>269</v>
      </c>
      <c r="C176" s="142">
        <v>1300000</v>
      </c>
      <c r="D176" s="147">
        <f t="shared" si="38"/>
        <v>1300000</v>
      </c>
      <c r="E176" s="147">
        <v>500000</v>
      </c>
      <c r="F176" s="147">
        <v>800000</v>
      </c>
      <c r="G176" s="147"/>
      <c r="H176" s="147"/>
      <c r="I176" s="163"/>
      <c r="J176" s="161" t="s">
        <v>270</v>
      </c>
    </row>
    <row r="177" s="118" customFormat="1" ht="34.5" customHeight="1" spans="1:10">
      <c r="A177" s="141"/>
      <c r="B177" s="141" t="s">
        <v>271</v>
      </c>
      <c r="C177" s="142">
        <v>1500000</v>
      </c>
      <c r="D177" s="147">
        <f t="shared" si="38"/>
        <v>2500000</v>
      </c>
      <c r="E177" s="147">
        <v>2300000</v>
      </c>
      <c r="F177" s="147">
        <v>200000</v>
      </c>
      <c r="G177" s="147"/>
      <c r="H177" s="147"/>
      <c r="I177" s="163"/>
      <c r="J177" s="161" t="s">
        <v>272</v>
      </c>
    </row>
    <row r="178" s="118" customFormat="1" ht="18.75" customHeight="1" spans="1:10">
      <c r="A178" s="141"/>
      <c r="B178" s="141" t="s">
        <v>273</v>
      </c>
      <c r="C178" s="142">
        <v>100000</v>
      </c>
      <c r="D178" s="147">
        <f t="shared" si="38"/>
        <v>100000</v>
      </c>
      <c r="E178" s="147">
        <v>100000</v>
      </c>
      <c r="F178" s="147"/>
      <c r="G178" s="147"/>
      <c r="H178" s="147"/>
      <c r="I178" s="163"/>
      <c r="J178" s="161"/>
    </row>
    <row r="179" s="118" customFormat="1" ht="18.75" customHeight="1" spans="1:10">
      <c r="A179" s="141"/>
      <c r="B179" s="141" t="s">
        <v>274</v>
      </c>
      <c r="C179" s="142">
        <v>400000</v>
      </c>
      <c r="D179" s="147">
        <f t="shared" si="38"/>
        <v>400000</v>
      </c>
      <c r="E179" s="147">
        <v>400000</v>
      </c>
      <c r="F179" s="147"/>
      <c r="G179" s="147"/>
      <c r="H179" s="147"/>
      <c r="I179" s="163"/>
      <c r="J179" s="161" t="s">
        <v>275</v>
      </c>
    </row>
    <row r="180" s="118" customFormat="1" ht="18.75" customHeight="1" spans="1:10">
      <c r="A180" s="141"/>
      <c r="B180" s="141" t="s">
        <v>276</v>
      </c>
      <c r="C180" s="142">
        <v>250000</v>
      </c>
      <c r="D180" s="147">
        <f t="shared" si="38"/>
        <v>250000</v>
      </c>
      <c r="E180" s="147">
        <v>250000</v>
      </c>
      <c r="F180" s="147"/>
      <c r="G180" s="147"/>
      <c r="H180" s="147"/>
      <c r="I180" s="163"/>
      <c r="J180" s="161" t="s">
        <v>277</v>
      </c>
    </row>
    <row r="181" s="118" customFormat="1" ht="18.75" customHeight="1" spans="1:10">
      <c r="A181" s="141"/>
      <c r="B181" s="141" t="s">
        <v>278</v>
      </c>
      <c r="C181" s="142">
        <v>650000</v>
      </c>
      <c r="D181" s="147">
        <f t="shared" si="38"/>
        <v>650000</v>
      </c>
      <c r="E181" s="147">
        <v>650000</v>
      </c>
      <c r="F181" s="147"/>
      <c r="G181" s="147"/>
      <c r="H181" s="147"/>
      <c r="I181" s="163"/>
      <c r="J181" s="161" t="s">
        <v>279</v>
      </c>
    </row>
    <row r="182" s="118" customFormat="1" ht="18.75" customHeight="1" spans="1:10">
      <c r="A182" s="141"/>
      <c r="B182" s="141" t="s">
        <v>280</v>
      </c>
      <c r="C182" s="142">
        <v>536600</v>
      </c>
      <c r="D182" s="147">
        <v>536600</v>
      </c>
      <c r="E182" s="147">
        <v>536600</v>
      </c>
      <c r="F182" s="147"/>
      <c r="G182" s="147"/>
      <c r="H182" s="147"/>
      <c r="I182" s="163"/>
      <c r="J182" s="162"/>
    </row>
    <row r="183" s="118" customFormat="1" ht="18.75" customHeight="1" spans="1:10">
      <c r="A183" s="141"/>
      <c r="B183" s="195" t="s">
        <v>281</v>
      </c>
      <c r="C183" s="196">
        <v>80000</v>
      </c>
      <c r="D183" s="147">
        <f t="shared" ref="D183:D190" si="39">SUM(E183:H183)</f>
        <v>80000</v>
      </c>
      <c r="E183" s="197">
        <v>80000</v>
      </c>
      <c r="F183" s="147"/>
      <c r="G183" s="147"/>
      <c r="H183" s="147"/>
      <c r="I183" s="163"/>
      <c r="J183" s="162" t="s">
        <v>282</v>
      </c>
    </row>
    <row r="184" s="118" customFormat="1" ht="18.75" customHeight="1" spans="1:10">
      <c r="A184" s="141"/>
      <c r="B184" s="195" t="s">
        <v>283</v>
      </c>
      <c r="C184" s="196">
        <v>250000</v>
      </c>
      <c r="D184" s="147">
        <f t="shared" si="39"/>
        <v>250000</v>
      </c>
      <c r="E184" s="197">
        <v>250000</v>
      </c>
      <c r="F184" s="147"/>
      <c r="G184" s="147"/>
      <c r="H184" s="147"/>
      <c r="I184" s="163"/>
      <c r="J184" s="162" t="s">
        <v>282</v>
      </c>
    </row>
    <row r="185" s="118" customFormat="1" ht="18.75" customHeight="1" spans="1:10">
      <c r="A185" s="141"/>
      <c r="B185" s="195" t="s">
        <v>284</v>
      </c>
      <c r="C185" s="196">
        <v>100000</v>
      </c>
      <c r="D185" s="147">
        <f t="shared" si="39"/>
        <v>100000</v>
      </c>
      <c r="E185" s="198">
        <v>100000</v>
      </c>
      <c r="F185" s="147"/>
      <c r="G185" s="147"/>
      <c r="H185" s="147"/>
      <c r="I185" s="163"/>
      <c r="J185" s="162" t="s">
        <v>282</v>
      </c>
    </row>
    <row r="186" s="118" customFormat="1" ht="18.75" customHeight="1" spans="1:10">
      <c r="A186" s="141"/>
      <c r="B186" s="141" t="s">
        <v>285</v>
      </c>
      <c r="C186" s="142">
        <v>400000</v>
      </c>
      <c r="D186" s="147">
        <f t="shared" si="39"/>
        <v>400000</v>
      </c>
      <c r="E186" s="147"/>
      <c r="F186" s="147">
        <v>400000</v>
      </c>
      <c r="G186" s="147"/>
      <c r="H186" s="147"/>
      <c r="I186" s="163"/>
      <c r="J186" s="161" t="s">
        <v>286</v>
      </c>
    </row>
    <row r="187" s="118" customFormat="1" ht="18.75" customHeight="1" spans="1:10">
      <c r="A187" s="141"/>
      <c r="B187" s="141" t="s">
        <v>287</v>
      </c>
      <c r="C187" s="142">
        <v>23500000</v>
      </c>
      <c r="D187" s="147">
        <f t="shared" si="39"/>
        <v>9000000</v>
      </c>
      <c r="E187" s="147"/>
      <c r="F187" s="147">
        <f>4000000+5000000</f>
        <v>9000000</v>
      </c>
      <c r="G187" s="147"/>
      <c r="H187" s="147"/>
      <c r="I187" s="163"/>
      <c r="J187" s="162"/>
    </row>
    <row r="188" s="118" customFormat="1" ht="18.75" customHeight="1" spans="1:10">
      <c r="A188" s="141"/>
      <c r="B188" s="141" t="s">
        <v>288</v>
      </c>
      <c r="C188" s="142">
        <v>7550000</v>
      </c>
      <c r="D188" s="147">
        <f t="shared" si="39"/>
        <v>7550000</v>
      </c>
      <c r="E188" s="147"/>
      <c r="F188" s="147">
        <v>7550000</v>
      </c>
      <c r="G188" s="147"/>
      <c r="H188" s="147"/>
      <c r="I188" s="163"/>
      <c r="J188" s="162"/>
    </row>
    <row r="189" s="118" customFormat="1" ht="18.75" customHeight="1" spans="1:10">
      <c r="A189" s="141"/>
      <c r="B189" s="141" t="s">
        <v>289</v>
      </c>
      <c r="C189" s="142">
        <v>770900</v>
      </c>
      <c r="D189" s="147">
        <v>770900</v>
      </c>
      <c r="E189" s="147"/>
      <c r="F189" s="147"/>
      <c r="G189" s="147"/>
      <c r="H189" s="147"/>
      <c r="I189" s="163"/>
      <c r="J189" s="162"/>
    </row>
    <row r="190" s="118" customFormat="1" ht="18.75" customHeight="1" spans="1:10">
      <c r="A190" s="141"/>
      <c r="B190" s="199" t="s">
        <v>225</v>
      </c>
      <c r="C190" s="196">
        <v>120000</v>
      </c>
      <c r="D190" s="147">
        <f t="shared" si="39"/>
        <v>30000000</v>
      </c>
      <c r="E190" s="197"/>
      <c r="F190" s="147"/>
      <c r="G190" s="147"/>
      <c r="H190" s="147">
        <v>30000000</v>
      </c>
      <c r="I190" s="163"/>
      <c r="J190" s="162" t="s">
        <v>282</v>
      </c>
    </row>
    <row r="191" s="118" customFormat="1" ht="18.75" customHeight="1" spans="1:10">
      <c r="A191" s="141"/>
      <c r="B191" s="200" t="s">
        <v>290</v>
      </c>
      <c r="C191" s="196"/>
      <c r="D191" s="147"/>
      <c r="E191" s="197"/>
      <c r="F191" s="147"/>
      <c r="G191" s="147"/>
      <c r="H191" s="147"/>
      <c r="I191" s="163"/>
      <c r="J191" s="162"/>
    </row>
    <row r="192" s="118" customFormat="1" ht="18.75" customHeight="1" spans="1:10">
      <c r="A192" s="138" t="s">
        <v>291</v>
      </c>
      <c r="B192" s="138"/>
      <c r="C192" s="139">
        <f>SUM(C193:C207)</f>
        <v>7398255.48</v>
      </c>
      <c r="D192" s="139">
        <f>SUM(D193:D207)</f>
        <v>5320000</v>
      </c>
      <c r="E192" s="139">
        <f>SUM(E193:E207)</f>
        <v>1650000</v>
      </c>
      <c r="F192" s="139">
        <f t="shared" ref="F192:H192" si="40">SUM(F193:F207)</f>
        <v>3670000</v>
      </c>
      <c r="G192" s="139">
        <f t="shared" si="40"/>
        <v>0</v>
      </c>
      <c r="H192" s="139">
        <f t="shared" si="40"/>
        <v>0</v>
      </c>
      <c r="I192" s="139">
        <f t="shared" ref="I192" si="41">SUM(I193:I207)</f>
        <v>0</v>
      </c>
      <c r="J192" s="161"/>
    </row>
    <row r="193" s="118" customFormat="1" ht="18.75" customHeight="1" spans="1:10">
      <c r="A193" s="141"/>
      <c r="B193" s="141" t="s">
        <v>292</v>
      </c>
      <c r="C193" s="142">
        <v>180000</v>
      </c>
      <c r="D193" s="147">
        <f t="shared" ref="D193:D206" si="42">SUM(E193:H193)</f>
        <v>180000</v>
      </c>
      <c r="E193" s="147">
        <v>100000</v>
      </c>
      <c r="F193" s="147">
        <v>80000</v>
      </c>
      <c r="G193" s="147"/>
      <c r="H193" s="147"/>
      <c r="I193" s="163"/>
      <c r="J193" s="162" t="s">
        <v>293</v>
      </c>
    </row>
    <row r="194" s="118" customFormat="1" ht="18.75" customHeight="1" spans="1:10">
      <c r="A194" s="141"/>
      <c r="B194" s="141" t="s">
        <v>294</v>
      </c>
      <c r="C194" s="142">
        <v>550000</v>
      </c>
      <c r="D194" s="147">
        <f t="shared" si="42"/>
        <v>550000</v>
      </c>
      <c r="E194" s="147">
        <v>550000</v>
      </c>
      <c r="F194" s="147"/>
      <c r="G194" s="147"/>
      <c r="H194" s="147"/>
      <c r="I194" s="163"/>
      <c r="J194" s="161" t="s">
        <v>295</v>
      </c>
    </row>
    <row r="195" s="118" customFormat="1" ht="18.75" customHeight="1" spans="1:10">
      <c r="A195" s="154"/>
      <c r="B195" s="141" t="s">
        <v>296</v>
      </c>
      <c r="C195" s="142">
        <v>1000000</v>
      </c>
      <c r="D195" s="147">
        <f t="shared" si="42"/>
        <v>1000000</v>
      </c>
      <c r="E195" s="147">
        <v>1000000</v>
      </c>
      <c r="F195" s="147"/>
      <c r="G195" s="147"/>
      <c r="H195" s="147"/>
      <c r="I195" s="163"/>
      <c r="J195" s="161" t="s">
        <v>297</v>
      </c>
    </row>
    <row r="196" s="118" customFormat="1" ht="18.75" customHeight="1" spans="1:10">
      <c r="A196" s="141"/>
      <c r="B196" s="141" t="s">
        <v>298</v>
      </c>
      <c r="C196" s="142">
        <v>60000</v>
      </c>
      <c r="D196" s="147">
        <f t="shared" si="42"/>
        <v>0</v>
      </c>
      <c r="E196" s="147"/>
      <c r="F196" s="147"/>
      <c r="G196" s="147"/>
      <c r="H196" s="147"/>
      <c r="I196" s="163"/>
      <c r="J196" s="161"/>
    </row>
    <row r="197" s="118" customFormat="1" ht="18.75" customHeight="1" spans="1:10">
      <c r="A197" s="141"/>
      <c r="B197" s="141" t="s">
        <v>299</v>
      </c>
      <c r="C197" s="142">
        <v>250000</v>
      </c>
      <c r="D197" s="147">
        <f t="shared" si="42"/>
        <v>100000</v>
      </c>
      <c r="E197" s="147"/>
      <c r="F197" s="147">
        <v>100000</v>
      </c>
      <c r="G197" s="147"/>
      <c r="H197" s="147"/>
      <c r="I197" s="163"/>
      <c r="J197" s="161" t="s">
        <v>300</v>
      </c>
    </row>
    <row r="198" s="118" customFormat="1" ht="18.75" customHeight="1" spans="1:10">
      <c r="A198" s="141"/>
      <c r="B198" s="141" t="s">
        <v>301</v>
      </c>
      <c r="C198" s="142">
        <v>250000</v>
      </c>
      <c r="D198" s="147">
        <f t="shared" si="42"/>
        <v>100000</v>
      </c>
      <c r="E198" s="147"/>
      <c r="F198" s="147">
        <v>100000</v>
      </c>
      <c r="G198" s="147"/>
      <c r="H198" s="147"/>
      <c r="I198" s="163"/>
      <c r="J198" s="161" t="s">
        <v>300</v>
      </c>
    </row>
    <row r="199" s="118" customFormat="1" ht="18.75" customHeight="1" spans="1:10">
      <c r="A199" s="141"/>
      <c r="B199" s="141" t="s">
        <v>302</v>
      </c>
      <c r="C199" s="142">
        <v>50000</v>
      </c>
      <c r="D199" s="147">
        <f t="shared" si="42"/>
        <v>0</v>
      </c>
      <c r="E199" s="147"/>
      <c r="F199" s="147"/>
      <c r="G199" s="147"/>
      <c r="H199" s="147"/>
      <c r="I199" s="163"/>
      <c r="J199" s="161" t="s">
        <v>303</v>
      </c>
    </row>
    <row r="200" s="118" customFormat="1" ht="18.75" customHeight="1" spans="1:10">
      <c r="A200" s="141"/>
      <c r="B200" s="141" t="s">
        <v>304</v>
      </c>
      <c r="C200" s="142">
        <v>150000</v>
      </c>
      <c r="D200" s="147">
        <f t="shared" si="42"/>
        <v>100000</v>
      </c>
      <c r="E200" s="147"/>
      <c r="F200" s="147">
        <v>100000</v>
      </c>
      <c r="G200" s="147"/>
      <c r="H200" s="147"/>
      <c r="I200" s="163"/>
      <c r="J200" s="162" t="s">
        <v>305</v>
      </c>
    </row>
    <row r="201" s="118" customFormat="1" ht="18.75" customHeight="1" spans="1:10">
      <c r="A201" s="141"/>
      <c r="B201" s="141" t="s">
        <v>306</v>
      </c>
      <c r="C201" s="142">
        <v>400000</v>
      </c>
      <c r="D201" s="147">
        <f t="shared" si="42"/>
        <v>300000</v>
      </c>
      <c r="E201" s="147"/>
      <c r="F201" s="147">
        <v>300000</v>
      </c>
      <c r="G201" s="147"/>
      <c r="H201" s="147"/>
      <c r="I201" s="163"/>
      <c r="J201" s="162" t="s">
        <v>305</v>
      </c>
    </row>
    <row r="202" s="118" customFormat="1" ht="18.75" customHeight="1" spans="1:10">
      <c r="A202" s="141"/>
      <c r="B202" s="141" t="s">
        <v>307</v>
      </c>
      <c r="C202" s="142">
        <v>1040447.65</v>
      </c>
      <c r="D202" s="147">
        <f t="shared" si="42"/>
        <v>0</v>
      </c>
      <c r="E202" s="147"/>
      <c r="F202" s="147"/>
      <c r="G202" s="147"/>
      <c r="H202" s="147"/>
      <c r="I202" s="163"/>
      <c r="J202" s="162"/>
    </row>
    <row r="203" s="118" customFormat="1" ht="18.75" customHeight="1" spans="1:10">
      <c r="A203" s="141"/>
      <c r="B203" s="141" t="s">
        <v>308</v>
      </c>
      <c r="C203" s="142">
        <v>477807.83</v>
      </c>
      <c r="D203" s="147">
        <f t="shared" si="42"/>
        <v>0</v>
      </c>
      <c r="E203" s="147"/>
      <c r="F203" s="147"/>
      <c r="G203" s="147"/>
      <c r="H203" s="147"/>
      <c r="I203" s="163"/>
      <c r="J203" s="162"/>
    </row>
    <row r="204" s="118" customFormat="1" ht="18.75" customHeight="1" spans="1:10">
      <c r="A204" s="141"/>
      <c r="B204" s="141" t="s">
        <v>287</v>
      </c>
      <c r="C204" s="142">
        <v>1200000</v>
      </c>
      <c r="D204" s="147">
        <f t="shared" si="42"/>
        <v>1200000</v>
      </c>
      <c r="E204" s="147"/>
      <c r="F204" s="147">
        <f>400000+800000</f>
        <v>1200000</v>
      </c>
      <c r="G204" s="147"/>
      <c r="H204" s="147"/>
      <c r="I204" s="163"/>
      <c r="J204" s="162" t="s">
        <v>305</v>
      </c>
    </row>
    <row r="205" s="118" customFormat="1" ht="18.75" customHeight="1" spans="1:10">
      <c r="A205" s="141"/>
      <c r="B205" s="141" t="s">
        <v>288</v>
      </c>
      <c r="C205" s="142">
        <v>1000000</v>
      </c>
      <c r="D205" s="143">
        <f t="shared" si="42"/>
        <v>1000000</v>
      </c>
      <c r="E205" s="143"/>
      <c r="F205" s="143">
        <f>300000+700000</f>
        <v>1000000</v>
      </c>
      <c r="G205" s="143"/>
      <c r="H205" s="143"/>
      <c r="I205" s="160"/>
      <c r="J205" s="162" t="s">
        <v>305</v>
      </c>
    </row>
    <row r="206" s="118" customFormat="1" ht="18.75" customHeight="1" spans="1:10">
      <c r="A206" s="141"/>
      <c r="B206" s="141" t="s">
        <v>309</v>
      </c>
      <c r="C206" s="142">
        <v>790000</v>
      </c>
      <c r="D206" s="143">
        <f t="shared" si="42"/>
        <v>790000</v>
      </c>
      <c r="E206" s="143"/>
      <c r="F206" s="143">
        <v>790000</v>
      </c>
      <c r="G206" s="143"/>
      <c r="H206" s="143"/>
      <c r="I206" s="160"/>
      <c r="J206" s="162" t="s">
        <v>305</v>
      </c>
    </row>
    <row r="207" s="118" customFormat="1" ht="18.75" customHeight="1" spans="1:10">
      <c r="A207" s="141"/>
      <c r="B207" s="200" t="s">
        <v>290</v>
      </c>
      <c r="C207" s="142"/>
      <c r="D207" s="143"/>
      <c r="E207" s="143"/>
      <c r="F207" s="143"/>
      <c r="G207" s="143"/>
      <c r="H207" s="143"/>
      <c r="I207" s="160"/>
      <c r="J207" s="162"/>
    </row>
    <row r="208" s="118" customFormat="1" ht="18.75" customHeight="1" spans="1:10">
      <c r="A208" s="191" t="s">
        <v>310</v>
      </c>
      <c r="B208" s="191"/>
      <c r="C208" s="202">
        <f>SUM(C209:C215)</f>
        <v>500000</v>
      </c>
      <c r="D208" s="202">
        <f>SUM(D209:D215)</f>
        <v>300000</v>
      </c>
      <c r="E208" s="202">
        <f t="shared" ref="E208:H208" si="43">SUM(E209:E215)</f>
        <v>150000</v>
      </c>
      <c r="F208" s="202">
        <f t="shared" si="43"/>
        <v>100000</v>
      </c>
      <c r="G208" s="202">
        <f t="shared" si="43"/>
        <v>0</v>
      </c>
      <c r="H208" s="202">
        <f t="shared" si="43"/>
        <v>50000</v>
      </c>
      <c r="I208" s="159"/>
      <c r="J208" s="161"/>
    </row>
    <row r="209" s="118" customFormat="1" ht="18.75" customHeight="1" spans="1:10">
      <c r="A209" s="140"/>
      <c r="B209" s="141" t="s">
        <v>311</v>
      </c>
      <c r="C209" s="142">
        <v>100000</v>
      </c>
      <c r="D209" s="143">
        <f t="shared" ref="D209:D215" si="44">SUM(E209:H209)</f>
        <v>100000</v>
      </c>
      <c r="E209" s="143">
        <v>100000</v>
      </c>
      <c r="F209" s="143"/>
      <c r="G209" s="143"/>
      <c r="H209" s="143"/>
      <c r="I209" s="160"/>
      <c r="J209" s="161" t="s">
        <v>312</v>
      </c>
    </row>
    <row r="210" s="118" customFormat="1" ht="18.75" customHeight="1" spans="1:10">
      <c r="A210" s="140"/>
      <c r="B210" s="141" t="s">
        <v>313</v>
      </c>
      <c r="C210" s="142">
        <v>50000</v>
      </c>
      <c r="D210" s="143">
        <f t="shared" si="44"/>
        <v>50000</v>
      </c>
      <c r="E210" s="143">
        <v>50000</v>
      </c>
      <c r="F210" s="143"/>
      <c r="G210" s="143"/>
      <c r="H210" s="143"/>
      <c r="I210" s="160"/>
      <c r="J210" s="161"/>
    </row>
    <row r="211" s="118" customFormat="1" ht="18.75" customHeight="1" spans="1:10">
      <c r="A211" s="140"/>
      <c r="B211" s="141" t="s">
        <v>314</v>
      </c>
      <c r="C211" s="142">
        <v>100000</v>
      </c>
      <c r="D211" s="143">
        <f t="shared" si="44"/>
        <v>0</v>
      </c>
      <c r="E211" s="143"/>
      <c r="F211" s="143"/>
      <c r="G211" s="143"/>
      <c r="H211" s="143"/>
      <c r="I211" s="160"/>
      <c r="J211" s="161"/>
    </row>
    <row r="212" s="118" customFormat="1" ht="18.75" customHeight="1" spans="1:10">
      <c r="A212" s="140"/>
      <c r="B212" s="141" t="s">
        <v>315</v>
      </c>
      <c r="C212" s="142">
        <v>230000</v>
      </c>
      <c r="D212" s="143">
        <f t="shared" si="44"/>
        <v>0</v>
      </c>
      <c r="E212" s="143"/>
      <c r="F212" s="143"/>
      <c r="G212" s="143"/>
      <c r="H212" s="143"/>
      <c r="I212" s="160"/>
      <c r="J212" s="161"/>
    </row>
    <row r="213" s="118" customFormat="1" ht="18.75" customHeight="1" spans="1:10">
      <c r="A213" s="140"/>
      <c r="B213" s="141" t="s">
        <v>316</v>
      </c>
      <c r="C213" s="142">
        <v>20000</v>
      </c>
      <c r="D213" s="143">
        <f t="shared" si="44"/>
        <v>0</v>
      </c>
      <c r="E213" s="143"/>
      <c r="F213" s="143"/>
      <c r="G213" s="143"/>
      <c r="H213" s="143"/>
      <c r="I213" s="160"/>
      <c r="J213" s="161"/>
    </row>
    <row r="214" s="118" customFormat="1" ht="18.75" customHeight="1" spans="1:10">
      <c r="A214" s="140"/>
      <c r="B214" s="203" t="s">
        <v>225</v>
      </c>
      <c r="C214" s="142"/>
      <c r="D214" s="143">
        <f t="shared" si="44"/>
        <v>50000</v>
      </c>
      <c r="E214" s="143"/>
      <c r="F214" s="143"/>
      <c r="G214" s="143"/>
      <c r="H214" s="143">
        <v>50000</v>
      </c>
      <c r="I214" s="160"/>
      <c r="J214" s="161"/>
    </row>
    <row r="215" s="118" customFormat="1" ht="18.75" customHeight="1" spans="1:10">
      <c r="A215" s="140"/>
      <c r="B215" s="200" t="s">
        <v>290</v>
      </c>
      <c r="C215" s="142"/>
      <c r="D215" s="143">
        <f t="shared" si="44"/>
        <v>100000</v>
      </c>
      <c r="E215" s="143"/>
      <c r="F215" s="143">
        <v>100000</v>
      </c>
      <c r="G215" s="143"/>
      <c r="H215" s="143"/>
      <c r="I215" s="160"/>
      <c r="J215" s="161"/>
    </row>
    <row r="216" s="118" customFormat="1" ht="18.75" customHeight="1" spans="1:10">
      <c r="A216" s="191" t="s">
        <v>317</v>
      </c>
      <c r="B216" s="191"/>
      <c r="C216" s="202">
        <v>2000000</v>
      </c>
      <c r="D216" s="204">
        <f t="shared" ref="D216:F216" si="45">SUM(D217)</f>
        <v>0</v>
      </c>
      <c r="E216" s="204">
        <f t="shared" si="45"/>
        <v>0</v>
      </c>
      <c r="F216" s="204">
        <f t="shared" si="45"/>
        <v>0</v>
      </c>
      <c r="G216" s="204"/>
      <c r="H216" s="204"/>
      <c r="I216" s="159"/>
      <c r="J216" s="161"/>
    </row>
    <row r="217" s="118" customFormat="1" ht="18.75" customHeight="1" spans="1:10">
      <c r="A217" s="154"/>
      <c r="B217" s="141" t="s">
        <v>318</v>
      </c>
      <c r="C217" s="142">
        <v>2000000</v>
      </c>
      <c r="D217" s="143">
        <f t="shared" ref="D217:D230" si="46">SUM(E217:H217)</f>
        <v>0</v>
      </c>
      <c r="E217" s="143"/>
      <c r="F217" s="143"/>
      <c r="G217" s="143"/>
      <c r="H217" s="143"/>
      <c r="I217" s="160"/>
      <c r="J217" s="179"/>
    </row>
    <row r="218" s="119" customFormat="1" ht="18.75" customHeight="1" spans="1:10">
      <c r="A218" s="135" t="s">
        <v>319</v>
      </c>
      <c r="B218" s="135"/>
      <c r="C218" s="205">
        <f t="shared" ref="C218:H218" si="47">C219+C231+C244+C275+C319+C324+C343+C349+C352+C364+C368</f>
        <v>343946103.8</v>
      </c>
      <c r="D218" s="123">
        <f t="shared" si="47"/>
        <v>305922700</v>
      </c>
      <c r="E218" s="123">
        <f t="shared" si="47"/>
        <v>63542600</v>
      </c>
      <c r="F218" s="123">
        <f t="shared" si="47"/>
        <v>235888100</v>
      </c>
      <c r="G218" s="123">
        <f t="shared" si="47"/>
        <v>0</v>
      </c>
      <c r="H218" s="123">
        <f t="shared" si="47"/>
        <v>17600000</v>
      </c>
      <c r="I218" s="156"/>
      <c r="J218" s="224"/>
    </row>
    <row r="219" s="117" customFormat="1" ht="18.75" customHeight="1" spans="1:10">
      <c r="A219" s="191" t="s">
        <v>320</v>
      </c>
      <c r="B219" s="191"/>
      <c r="C219" s="206">
        <f>SUM(C220:C230)</f>
        <v>2300000</v>
      </c>
      <c r="D219" s="206">
        <f t="shared" ref="D219:I219" si="48">SUM(D220:D230)</f>
        <v>1900000</v>
      </c>
      <c r="E219" s="206">
        <f t="shared" si="48"/>
        <v>1200000</v>
      </c>
      <c r="F219" s="206">
        <f t="shared" si="48"/>
        <v>500000</v>
      </c>
      <c r="G219" s="206">
        <f t="shared" si="48"/>
        <v>0</v>
      </c>
      <c r="H219" s="206">
        <f t="shared" si="48"/>
        <v>200000</v>
      </c>
      <c r="I219" s="206">
        <f t="shared" si="48"/>
        <v>0</v>
      </c>
      <c r="J219" s="225"/>
    </row>
    <row r="220" ht="20.25" customHeight="1" spans="1:10">
      <c r="A220" s="207"/>
      <c r="B220" s="208" t="s">
        <v>321</v>
      </c>
      <c r="C220" s="209">
        <v>100000</v>
      </c>
      <c r="D220" s="147">
        <f>SUM(E220:H220)</f>
        <v>100000</v>
      </c>
      <c r="E220" s="210">
        <v>100000</v>
      </c>
      <c r="F220" s="211"/>
      <c r="G220" s="211"/>
      <c r="H220" s="211"/>
      <c r="I220" s="226"/>
      <c r="J220" s="227"/>
    </row>
    <row r="221" ht="18.75" customHeight="1" spans="1:10">
      <c r="A221" s="207"/>
      <c r="B221" s="208" t="s">
        <v>322</v>
      </c>
      <c r="C221" s="209">
        <v>100000</v>
      </c>
      <c r="D221" s="147">
        <f>SUM(E221:H221)</f>
        <v>100000</v>
      </c>
      <c r="E221" s="210">
        <v>100000</v>
      </c>
      <c r="F221" s="211"/>
      <c r="G221" s="211"/>
      <c r="H221" s="211"/>
      <c r="I221" s="226"/>
      <c r="J221" s="227"/>
    </row>
    <row r="222" s="117" customFormat="1" ht="18.75" customHeight="1" spans="1:10">
      <c r="A222" s="212"/>
      <c r="B222" s="208" t="s">
        <v>323</v>
      </c>
      <c r="C222" s="209">
        <v>800000</v>
      </c>
      <c r="D222" s="147">
        <f>SUM(E222:H222)</f>
        <v>1000000</v>
      </c>
      <c r="E222" s="210">
        <v>1000000</v>
      </c>
      <c r="F222" s="211"/>
      <c r="G222" s="211"/>
      <c r="H222" s="211"/>
      <c r="I222" s="226"/>
      <c r="J222" s="227"/>
    </row>
    <row r="223" s="117" customFormat="1" ht="18.75" customHeight="1" spans="1:10">
      <c r="A223" s="212"/>
      <c r="B223" s="208" t="s">
        <v>324</v>
      </c>
      <c r="C223" s="209">
        <v>100000</v>
      </c>
      <c r="D223" s="147">
        <f t="shared" si="46"/>
        <v>0</v>
      </c>
      <c r="E223" s="210"/>
      <c r="F223" s="211"/>
      <c r="G223" s="211"/>
      <c r="H223" s="211"/>
      <c r="I223" s="226"/>
      <c r="J223" s="227"/>
    </row>
    <row r="224" s="117" customFormat="1" ht="18.75" customHeight="1" spans="1:10">
      <c r="A224" s="212"/>
      <c r="B224" s="208" t="s">
        <v>325</v>
      </c>
      <c r="C224" s="209">
        <v>100000</v>
      </c>
      <c r="D224" s="147">
        <f t="shared" si="46"/>
        <v>0</v>
      </c>
      <c r="E224" s="210"/>
      <c r="F224" s="211"/>
      <c r="G224" s="211"/>
      <c r="H224" s="211"/>
      <c r="I224" s="226"/>
      <c r="J224" s="227"/>
    </row>
    <row r="225" ht="18.75" customHeight="1" spans="1:10">
      <c r="A225" s="207"/>
      <c r="B225" s="208" t="s">
        <v>326</v>
      </c>
      <c r="C225" s="209">
        <v>200000</v>
      </c>
      <c r="D225" s="147">
        <f t="shared" si="46"/>
        <v>0</v>
      </c>
      <c r="E225" s="210"/>
      <c r="F225" s="211"/>
      <c r="G225" s="211"/>
      <c r="H225" s="211"/>
      <c r="I225" s="226"/>
      <c r="J225" s="227"/>
    </row>
    <row r="226" ht="18.75" customHeight="1" spans="1:10">
      <c r="A226" s="207"/>
      <c r="B226" s="208" t="s">
        <v>327</v>
      </c>
      <c r="C226" s="209">
        <v>200000</v>
      </c>
      <c r="D226" s="147">
        <f t="shared" si="46"/>
        <v>0</v>
      </c>
      <c r="E226" s="210"/>
      <c r="F226" s="211"/>
      <c r="G226" s="211"/>
      <c r="H226" s="211"/>
      <c r="I226" s="226"/>
      <c r="J226" s="227"/>
    </row>
    <row r="227" ht="18.75" customHeight="1" spans="1:10">
      <c r="A227" s="207"/>
      <c r="B227" s="208" t="s">
        <v>328</v>
      </c>
      <c r="C227" s="209">
        <v>100000</v>
      </c>
      <c r="D227" s="147">
        <f t="shared" si="46"/>
        <v>0</v>
      </c>
      <c r="E227" s="210"/>
      <c r="F227" s="211"/>
      <c r="G227" s="211"/>
      <c r="H227" s="211"/>
      <c r="I227" s="226"/>
      <c r="J227" s="227"/>
    </row>
    <row r="228" ht="18.75" customHeight="1" spans="1:10">
      <c r="A228" s="207"/>
      <c r="B228" s="207" t="s">
        <v>329</v>
      </c>
      <c r="C228" s="213">
        <v>100000</v>
      </c>
      <c r="D228" s="147">
        <f t="shared" si="46"/>
        <v>0</v>
      </c>
      <c r="E228" s="210"/>
      <c r="F228" s="214"/>
      <c r="G228" s="214"/>
      <c r="H228" s="214"/>
      <c r="I228" s="228"/>
      <c r="J228" s="227"/>
    </row>
    <row r="229" ht="18.75" customHeight="1" spans="1:10">
      <c r="A229" s="207"/>
      <c r="B229" s="203" t="s">
        <v>225</v>
      </c>
      <c r="C229" s="213"/>
      <c r="D229" s="147">
        <f t="shared" si="46"/>
        <v>200000</v>
      </c>
      <c r="E229" s="210"/>
      <c r="F229" s="214"/>
      <c r="G229" s="214"/>
      <c r="H229" s="214">
        <v>200000</v>
      </c>
      <c r="I229" s="229"/>
      <c r="J229" s="227"/>
    </row>
    <row r="230" ht="18.75" customHeight="1" spans="1:10">
      <c r="A230" s="207"/>
      <c r="B230" s="200" t="s">
        <v>290</v>
      </c>
      <c r="C230" s="213">
        <v>500000</v>
      </c>
      <c r="D230" s="147">
        <f t="shared" si="46"/>
        <v>500000</v>
      </c>
      <c r="E230" s="210"/>
      <c r="F230" s="210">
        <v>500000</v>
      </c>
      <c r="G230" s="214"/>
      <c r="H230" s="214"/>
      <c r="I230" s="229"/>
      <c r="J230" s="162" t="s">
        <v>305</v>
      </c>
    </row>
    <row r="231" ht="18.75" customHeight="1" spans="1:10">
      <c r="A231" s="191" t="s">
        <v>330</v>
      </c>
      <c r="B231" s="191"/>
      <c r="C231" s="202">
        <f>SUM(C232:C243)</f>
        <v>59790600</v>
      </c>
      <c r="D231" s="202">
        <f t="shared" ref="D231:H231" si="49">SUM(D232:D243)</f>
        <v>39850000</v>
      </c>
      <c r="E231" s="202">
        <f t="shared" si="49"/>
        <v>36850000</v>
      </c>
      <c r="F231" s="202">
        <f t="shared" si="49"/>
        <v>0</v>
      </c>
      <c r="G231" s="202">
        <f t="shared" si="49"/>
        <v>0</v>
      </c>
      <c r="H231" s="202">
        <f t="shared" si="49"/>
        <v>3000000</v>
      </c>
      <c r="I231" s="159"/>
      <c r="J231" s="225"/>
    </row>
    <row r="232" ht="18.75" customHeight="1" spans="1:10">
      <c r="A232" s="207"/>
      <c r="B232" s="215" t="s">
        <v>331</v>
      </c>
      <c r="C232" s="216">
        <v>1500000</v>
      </c>
      <c r="D232" s="217">
        <f t="shared" ref="D232:D243" si="50">SUM(E232:H232)</f>
        <v>1500000</v>
      </c>
      <c r="E232" s="217">
        <v>1500000</v>
      </c>
      <c r="F232" s="217"/>
      <c r="G232" s="217"/>
      <c r="H232" s="217"/>
      <c r="I232" s="230"/>
      <c r="J232" s="231" t="s">
        <v>332</v>
      </c>
    </row>
    <row r="233" ht="18.75" customHeight="1" spans="1:10">
      <c r="A233" s="207"/>
      <c r="B233" s="215" t="s">
        <v>333</v>
      </c>
      <c r="C233" s="216">
        <v>5950000</v>
      </c>
      <c r="D233" s="217">
        <f t="shared" si="50"/>
        <v>5950000</v>
      </c>
      <c r="E233" s="217">
        <v>5950000</v>
      </c>
      <c r="F233" s="217"/>
      <c r="G233" s="217"/>
      <c r="H233" s="217"/>
      <c r="I233" s="230"/>
      <c r="J233" s="232" t="s">
        <v>334</v>
      </c>
    </row>
    <row r="234" ht="18.75" customHeight="1" spans="1:10">
      <c r="A234" s="207"/>
      <c r="B234" s="215" t="s">
        <v>335</v>
      </c>
      <c r="C234" s="216">
        <v>1300000</v>
      </c>
      <c r="D234" s="217">
        <f t="shared" si="50"/>
        <v>1300000</v>
      </c>
      <c r="E234" s="217">
        <v>1300000</v>
      </c>
      <c r="F234" s="217"/>
      <c r="G234" s="217"/>
      <c r="H234" s="217"/>
      <c r="I234" s="230"/>
      <c r="J234" s="231" t="s">
        <v>336</v>
      </c>
    </row>
    <row r="235" ht="18.75" customHeight="1" spans="1:10">
      <c r="A235" s="207"/>
      <c r="B235" s="215" t="s">
        <v>337</v>
      </c>
      <c r="C235" s="216">
        <v>1000000</v>
      </c>
      <c r="D235" s="217">
        <f t="shared" si="50"/>
        <v>1000000</v>
      </c>
      <c r="E235" s="217">
        <v>1000000</v>
      </c>
      <c r="F235" s="217"/>
      <c r="G235" s="217"/>
      <c r="H235" s="217"/>
      <c r="I235" s="230"/>
      <c r="J235" s="232" t="s">
        <v>338</v>
      </c>
    </row>
    <row r="236" ht="18.75" customHeight="1" spans="1:10">
      <c r="A236" s="207"/>
      <c r="B236" s="215" t="s">
        <v>339</v>
      </c>
      <c r="C236" s="216">
        <v>2800000</v>
      </c>
      <c r="D236" s="217">
        <f t="shared" si="50"/>
        <v>2800000</v>
      </c>
      <c r="E236" s="217">
        <v>2800000</v>
      </c>
      <c r="F236" s="217"/>
      <c r="G236" s="217"/>
      <c r="H236" s="217"/>
      <c r="I236" s="230"/>
      <c r="J236" s="231" t="s">
        <v>340</v>
      </c>
    </row>
    <row r="237" ht="18.75" customHeight="1" spans="1:10">
      <c r="A237" s="207"/>
      <c r="B237" s="215" t="s">
        <v>341</v>
      </c>
      <c r="C237" s="216">
        <v>2300000</v>
      </c>
      <c r="D237" s="217">
        <f t="shared" si="50"/>
        <v>2300000</v>
      </c>
      <c r="E237" s="217">
        <v>2300000</v>
      </c>
      <c r="F237" s="217"/>
      <c r="G237" s="217"/>
      <c r="H237" s="217"/>
      <c r="I237" s="230"/>
      <c r="J237" s="233" t="s">
        <v>233</v>
      </c>
    </row>
    <row r="238" ht="18.75" customHeight="1" spans="1:10">
      <c r="A238" s="207"/>
      <c r="B238" s="215" t="s">
        <v>342</v>
      </c>
      <c r="C238" s="216">
        <v>10000000</v>
      </c>
      <c r="D238" s="217">
        <f t="shared" si="50"/>
        <v>10000000</v>
      </c>
      <c r="E238" s="218">
        <v>10000000</v>
      </c>
      <c r="F238" s="218"/>
      <c r="G238" s="218"/>
      <c r="H238" s="218"/>
      <c r="I238" s="234"/>
      <c r="J238" s="233" t="s">
        <v>233</v>
      </c>
    </row>
    <row r="239" ht="18.75" customHeight="1" spans="1:10">
      <c r="A239" s="207"/>
      <c r="B239" s="215" t="s">
        <v>343</v>
      </c>
      <c r="C239" s="216">
        <v>19751800</v>
      </c>
      <c r="D239" s="217">
        <f t="shared" si="50"/>
        <v>2000000</v>
      </c>
      <c r="E239" s="218">
        <v>2000000</v>
      </c>
      <c r="F239" s="218"/>
      <c r="G239" s="218"/>
      <c r="H239" s="218"/>
      <c r="I239" s="234"/>
      <c r="J239" s="233" t="s">
        <v>233</v>
      </c>
    </row>
    <row r="240" ht="18.75" customHeight="1" spans="1:10">
      <c r="A240" s="207"/>
      <c r="B240" s="215" t="s">
        <v>344</v>
      </c>
      <c r="C240" s="216">
        <v>10000000</v>
      </c>
      <c r="D240" s="217">
        <f t="shared" si="50"/>
        <v>10000000</v>
      </c>
      <c r="E240" s="218">
        <v>10000000</v>
      </c>
      <c r="F240" s="218"/>
      <c r="G240" s="218"/>
      <c r="H240" s="218"/>
      <c r="I240" s="234"/>
      <c r="J240" s="233"/>
    </row>
    <row r="241" ht="18.75" customHeight="1" spans="1:10">
      <c r="A241" s="207"/>
      <c r="B241" s="215" t="s">
        <v>345</v>
      </c>
      <c r="C241" s="216">
        <v>1688800</v>
      </c>
      <c r="D241" s="217">
        <f t="shared" si="50"/>
        <v>0</v>
      </c>
      <c r="E241" s="218"/>
      <c r="F241" s="218"/>
      <c r="G241" s="218"/>
      <c r="H241" s="218"/>
      <c r="I241" s="235"/>
      <c r="J241" s="236" t="s">
        <v>346</v>
      </c>
    </row>
    <row r="242" ht="18.75" customHeight="1" spans="1:10">
      <c r="A242" s="207"/>
      <c r="B242" s="215" t="s">
        <v>347</v>
      </c>
      <c r="C242" s="216">
        <v>3000000</v>
      </c>
      <c r="D242" s="217">
        <f t="shared" si="50"/>
        <v>0</v>
      </c>
      <c r="E242" s="218"/>
      <c r="F242" s="218"/>
      <c r="G242" s="218"/>
      <c r="H242" s="218"/>
      <c r="I242" s="234"/>
      <c r="J242" s="237" t="s">
        <v>233</v>
      </c>
    </row>
    <row r="243" ht="18.75" customHeight="1" spans="1:10">
      <c r="A243" s="207"/>
      <c r="B243" s="203" t="s">
        <v>225</v>
      </c>
      <c r="C243" s="219">
        <v>500000</v>
      </c>
      <c r="D243" s="220">
        <f t="shared" si="50"/>
        <v>3000000</v>
      </c>
      <c r="E243" s="220"/>
      <c r="F243" s="220"/>
      <c r="G243" s="220"/>
      <c r="H243" s="220">
        <v>3000000</v>
      </c>
      <c r="I243" s="238"/>
      <c r="J243" s="168" t="s">
        <v>226</v>
      </c>
    </row>
    <row r="244" ht="18.75" customHeight="1" spans="1:10">
      <c r="A244" s="191" t="s">
        <v>348</v>
      </c>
      <c r="B244" s="191"/>
      <c r="C244" s="202">
        <f>SUM(C245:C274)</f>
        <v>108662500</v>
      </c>
      <c r="D244" s="202">
        <f t="shared" ref="D244:H244" si="51">SUM(D245:D274)</f>
        <v>99450000</v>
      </c>
      <c r="E244" s="202">
        <f t="shared" si="51"/>
        <v>8250000</v>
      </c>
      <c r="F244" s="202">
        <f t="shared" si="51"/>
        <v>80000000</v>
      </c>
      <c r="G244" s="202">
        <f t="shared" si="51"/>
        <v>0</v>
      </c>
      <c r="H244" s="202">
        <f t="shared" si="51"/>
        <v>11200000</v>
      </c>
      <c r="I244" s="159"/>
      <c r="J244" s="239"/>
    </row>
    <row r="245" ht="18.75" customHeight="1" spans="1:10">
      <c r="A245" s="207"/>
      <c r="B245" s="221" t="s">
        <v>349</v>
      </c>
      <c r="C245" s="222">
        <v>50000</v>
      </c>
      <c r="D245" s="223">
        <f t="shared" ref="D245:D274" si="52">SUM(E245:H245)</f>
        <v>50000</v>
      </c>
      <c r="E245" s="223">
        <v>50000</v>
      </c>
      <c r="F245" s="223"/>
      <c r="G245" s="223"/>
      <c r="H245" s="223"/>
      <c r="I245" s="240"/>
      <c r="J245" s="241"/>
    </row>
    <row r="246" ht="18.75" customHeight="1" spans="1:10">
      <c r="A246" s="207"/>
      <c r="B246" s="221" t="s">
        <v>350</v>
      </c>
      <c r="C246" s="222">
        <v>5000000</v>
      </c>
      <c r="D246" s="223">
        <f t="shared" si="52"/>
        <v>5000000</v>
      </c>
      <c r="E246" s="223">
        <v>5000000</v>
      </c>
      <c r="F246" s="223"/>
      <c r="G246" s="223"/>
      <c r="H246" s="223"/>
      <c r="I246" s="240"/>
      <c r="J246" s="241" t="s">
        <v>233</v>
      </c>
    </row>
    <row r="247" ht="18.75" customHeight="1" spans="1:10">
      <c r="A247" s="207"/>
      <c r="B247" s="221" t="s">
        <v>351</v>
      </c>
      <c r="C247" s="222">
        <v>900000</v>
      </c>
      <c r="D247" s="223">
        <f t="shared" si="52"/>
        <v>900000</v>
      </c>
      <c r="E247" s="223">
        <v>900000</v>
      </c>
      <c r="F247" s="223"/>
      <c r="G247" s="223"/>
      <c r="H247" s="223"/>
      <c r="I247" s="240"/>
      <c r="J247" s="241" t="s">
        <v>233</v>
      </c>
    </row>
    <row r="248" ht="18.75" customHeight="1" spans="1:10">
      <c r="A248" s="207"/>
      <c r="B248" s="221" t="s">
        <v>352</v>
      </c>
      <c r="C248" s="222">
        <v>300000</v>
      </c>
      <c r="D248" s="223">
        <f t="shared" si="52"/>
        <v>300000</v>
      </c>
      <c r="E248" s="223">
        <v>300000</v>
      </c>
      <c r="F248" s="223"/>
      <c r="G248" s="223"/>
      <c r="H248" s="223"/>
      <c r="I248" s="240"/>
      <c r="J248" s="242"/>
    </row>
    <row r="249" ht="30" customHeight="1" spans="1:10">
      <c r="A249" s="207"/>
      <c r="B249" s="221" t="s">
        <v>353</v>
      </c>
      <c r="C249" s="222">
        <v>3102000</v>
      </c>
      <c r="D249" s="223">
        <f t="shared" si="52"/>
        <v>2000000</v>
      </c>
      <c r="E249" s="223">
        <v>2000000</v>
      </c>
      <c r="F249" s="223"/>
      <c r="G249" s="223"/>
      <c r="H249" s="223"/>
      <c r="I249" s="240"/>
      <c r="J249" s="241"/>
    </row>
    <row r="250" ht="18.75" customHeight="1" spans="1:10">
      <c r="A250" s="207"/>
      <c r="B250" s="221" t="s">
        <v>354</v>
      </c>
      <c r="C250" s="222">
        <v>200000</v>
      </c>
      <c r="D250" s="223">
        <f t="shared" si="52"/>
        <v>0</v>
      </c>
      <c r="E250" s="223"/>
      <c r="F250" s="223"/>
      <c r="G250" s="223"/>
      <c r="H250" s="223"/>
      <c r="I250" s="240"/>
      <c r="J250" s="243">
        <f>SUM(J251:J275)</f>
        <v>0</v>
      </c>
    </row>
    <row r="251" ht="18.75" customHeight="1" spans="1:10">
      <c r="A251" s="207"/>
      <c r="B251" s="221" t="s">
        <v>355</v>
      </c>
      <c r="C251" s="222">
        <v>200000</v>
      </c>
      <c r="D251" s="223">
        <f t="shared" si="52"/>
        <v>0</v>
      </c>
      <c r="E251" s="223"/>
      <c r="F251" s="223"/>
      <c r="G251" s="223"/>
      <c r="H251" s="223"/>
      <c r="I251" s="240"/>
      <c r="J251" s="227"/>
    </row>
    <row r="252" ht="18.75" customHeight="1" spans="1:10">
      <c r="A252" s="207"/>
      <c r="B252" s="221" t="s">
        <v>356</v>
      </c>
      <c r="C252" s="222">
        <v>500000</v>
      </c>
      <c r="D252" s="223">
        <f t="shared" si="52"/>
        <v>0</v>
      </c>
      <c r="E252" s="223"/>
      <c r="F252" s="223"/>
      <c r="G252" s="223"/>
      <c r="H252" s="223"/>
      <c r="I252" s="240"/>
      <c r="J252" s="227"/>
    </row>
    <row r="253" ht="27.75" customHeight="1" spans="1:10">
      <c r="A253" s="207"/>
      <c r="B253" s="221" t="s">
        <v>357</v>
      </c>
      <c r="C253" s="222">
        <v>100000</v>
      </c>
      <c r="D253" s="223">
        <f t="shared" si="52"/>
        <v>0</v>
      </c>
      <c r="E253" s="223"/>
      <c r="F253" s="223"/>
      <c r="G253" s="223"/>
      <c r="H253" s="223"/>
      <c r="I253" s="240"/>
      <c r="J253" s="227"/>
    </row>
    <row r="254" ht="18.75" customHeight="1" spans="1:10">
      <c r="A254" s="207"/>
      <c r="B254" s="221" t="s">
        <v>358</v>
      </c>
      <c r="C254" s="222">
        <v>200000</v>
      </c>
      <c r="D254" s="223">
        <f t="shared" si="52"/>
        <v>0</v>
      </c>
      <c r="E254" s="223"/>
      <c r="F254" s="223"/>
      <c r="G254" s="223"/>
      <c r="H254" s="223"/>
      <c r="I254" s="240"/>
      <c r="J254" s="227"/>
    </row>
    <row r="255" ht="30" customHeight="1" spans="1:10">
      <c r="A255" s="207"/>
      <c r="B255" s="221" t="s">
        <v>359</v>
      </c>
      <c r="C255" s="222">
        <v>700000</v>
      </c>
      <c r="D255" s="223">
        <f t="shared" si="52"/>
        <v>0</v>
      </c>
      <c r="E255" s="223"/>
      <c r="F255" s="223"/>
      <c r="G255" s="223"/>
      <c r="H255" s="223"/>
      <c r="I255" s="240"/>
      <c r="J255" s="227"/>
    </row>
    <row r="256" ht="18.75" customHeight="1" spans="1:10">
      <c r="A256" s="207"/>
      <c r="B256" s="221" t="s">
        <v>360</v>
      </c>
      <c r="C256" s="222">
        <v>196000</v>
      </c>
      <c r="D256" s="223">
        <f t="shared" si="52"/>
        <v>0</v>
      </c>
      <c r="E256" s="223"/>
      <c r="F256" s="223"/>
      <c r="G256" s="223"/>
      <c r="H256" s="223"/>
      <c r="I256" s="240"/>
      <c r="J256" s="227"/>
    </row>
    <row r="257" ht="18.75" customHeight="1" spans="1:10">
      <c r="A257" s="207"/>
      <c r="B257" s="221" t="s">
        <v>361</v>
      </c>
      <c r="C257" s="222">
        <v>700000</v>
      </c>
      <c r="D257" s="223">
        <f t="shared" si="52"/>
        <v>0</v>
      </c>
      <c r="E257" s="223"/>
      <c r="F257" s="223"/>
      <c r="G257" s="223"/>
      <c r="H257" s="223"/>
      <c r="I257" s="240"/>
      <c r="J257" s="242"/>
    </row>
    <row r="258" ht="18.75" customHeight="1" spans="1:10">
      <c r="A258" s="207"/>
      <c r="B258" s="221" t="s">
        <v>362</v>
      </c>
      <c r="C258" s="222">
        <v>100000</v>
      </c>
      <c r="D258" s="223">
        <f t="shared" si="52"/>
        <v>0</v>
      </c>
      <c r="E258" s="223"/>
      <c r="F258" s="223"/>
      <c r="G258" s="223"/>
      <c r="H258" s="223"/>
      <c r="I258" s="240"/>
      <c r="J258" s="263"/>
    </row>
    <row r="259" ht="18.75" customHeight="1" spans="1:10">
      <c r="A259" s="207"/>
      <c r="B259" s="221" t="s">
        <v>363</v>
      </c>
      <c r="C259" s="222">
        <v>420000</v>
      </c>
      <c r="D259" s="223">
        <f t="shared" si="52"/>
        <v>0</v>
      </c>
      <c r="E259" s="223"/>
      <c r="F259" s="223"/>
      <c r="G259" s="223"/>
      <c r="H259" s="223"/>
      <c r="I259" s="240"/>
      <c r="J259" s="264"/>
    </row>
    <row r="260" ht="27.75" customHeight="1" spans="1:10">
      <c r="A260" s="207"/>
      <c r="B260" s="221" t="s">
        <v>364</v>
      </c>
      <c r="C260" s="222">
        <v>600000</v>
      </c>
      <c r="D260" s="223">
        <f t="shared" si="52"/>
        <v>0</v>
      </c>
      <c r="E260" s="223"/>
      <c r="F260" s="223"/>
      <c r="G260" s="223"/>
      <c r="H260" s="223"/>
      <c r="I260" s="240"/>
      <c r="J260" s="263"/>
    </row>
    <row r="261" ht="18.75" customHeight="1" spans="1:10">
      <c r="A261" s="207"/>
      <c r="B261" s="221" t="s">
        <v>365</v>
      </c>
      <c r="C261" s="222">
        <v>1200000</v>
      </c>
      <c r="D261" s="223">
        <f t="shared" si="52"/>
        <v>1200000</v>
      </c>
      <c r="E261" s="223"/>
      <c r="F261" s="223"/>
      <c r="G261" s="223"/>
      <c r="H261" s="223">
        <v>1200000</v>
      </c>
      <c r="I261" s="240"/>
      <c r="J261" s="265" t="s">
        <v>366</v>
      </c>
    </row>
    <row r="262" ht="18.75" customHeight="1" spans="1:10">
      <c r="A262" s="207"/>
      <c r="B262" s="221" t="s">
        <v>367</v>
      </c>
      <c r="C262" s="222">
        <v>200000</v>
      </c>
      <c r="D262" s="223">
        <f t="shared" si="52"/>
        <v>0</v>
      </c>
      <c r="E262" s="223"/>
      <c r="F262" s="223"/>
      <c r="G262" s="223"/>
      <c r="H262" s="223"/>
      <c r="I262" s="240"/>
      <c r="J262" s="263"/>
    </row>
    <row r="263" ht="18.75" customHeight="1" spans="1:10">
      <c r="A263" s="207"/>
      <c r="B263" s="221" t="s">
        <v>368</v>
      </c>
      <c r="C263" s="222">
        <v>40000000</v>
      </c>
      <c r="D263" s="223">
        <f t="shared" si="52"/>
        <v>0</v>
      </c>
      <c r="E263" s="223"/>
      <c r="F263" s="223"/>
      <c r="G263" s="223"/>
      <c r="H263" s="223"/>
      <c r="I263" s="240"/>
      <c r="J263" s="264" t="s">
        <v>369</v>
      </c>
    </row>
    <row r="264" ht="18.75" customHeight="1" spans="1:10">
      <c r="A264" s="207"/>
      <c r="B264" s="221" t="s">
        <v>370</v>
      </c>
      <c r="C264" s="222">
        <v>1970500</v>
      </c>
      <c r="D264" s="223">
        <f t="shared" si="52"/>
        <v>0</v>
      </c>
      <c r="E264" s="223"/>
      <c r="F264" s="223"/>
      <c r="G264" s="223"/>
      <c r="H264" s="223"/>
      <c r="I264" s="240"/>
      <c r="J264" s="241"/>
    </row>
    <row r="265" ht="18.75" customHeight="1" spans="1:10">
      <c r="A265" s="207"/>
      <c r="B265" s="221" t="s">
        <v>371</v>
      </c>
      <c r="C265" s="222">
        <v>1090000</v>
      </c>
      <c r="D265" s="223">
        <f t="shared" si="52"/>
        <v>0</v>
      </c>
      <c r="E265" s="223"/>
      <c r="F265" s="223"/>
      <c r="G265" s="223"/>
      <c r="H265" s="223"/>
      <c r="I265" s="240"/>
      <c r="J265" s="241"/>
    </row>
    <row r="266" ht="18.75" customHeight="1" spans="1:10">
      <c r="A266" s="207"/>
      <c r="B266" s="221" t="s">
        <v>372</v>
      </c>
      <c r="C266" s="222">
        <v>1550000</v>
      </c>
      <c r="D266" s="223">
        <f t="shared" si="52"/>
        <v>0</v>
      </c>
      <c r="E266" s="223"/>
      <c r="F266" s="223"/>
      <c r="G266" s="223"/>
      <c r="H266" s="223"/>
      <c r="I266" s="240"/>
      <c r="J266" s="241"/>
    </row>
    <row r="267" ht="18.75" customHeight="1" spans="1:10">
      <c r="A267" s="207"/>
      <c r="B267" s="221" t="s">
        <v>373</v>
      </c>
      <c r="C267" s="222">
        <v>186000</v>
      </c>
      <c r="D267" s="223">
        <f t="shared" si="52"/>
        <v>0</v>
      </c>
      <c r="E267" s="223"/>
      <c r="F267" s="223"/>
      <c r="G267" s="223"/>
      <c r="H267" s="223"/>
      <c r="I267" s="240"/>
      <c r="J267" s="241"/>
    </row>
    <row r="268" ht="18.75" customHeight="1" spans="1:10">
      <c r="A268" s="207"/>
      <c r="B268" s="221" t="s">
        <v>374</v>
      </c>
      <c r="C268" s="222"/>
      <c r="D268" s="223">
        <f t="shared" si="52"/>
        <v>0</v>
      </c>
      <c r="E268" s="223"/>
      <c r="F268" s="223"/>
      <c r="G268" s="223"/>
      <c r="H268" s="223"/>
      <c r="I268" s="240"/>
      <c r="J268" s="241"/>
    </row>
    <row r="269" ht="18.75" customHeight="1" spans="1:10">
      <c r="A269" s="207"/>
      <c r="B269" s="221" t="s">
        <v>375</v>
      </c>
      <c r="C269" s="222">
        <v>20000000</v>
      </c>
      <c r="D269" s="223">
        <f t="shared" si="52"/>
        <v>0</v>
      </c>
      <c r="E269" s="223"/>
      <c r="F269" s="223"/>
      <c r="G269" s="223"/>
      <c r="H269" s="223"/>
      <c r="I269" s="240"/>
      <c r="J269" s="266"/>
    </row>
    <row r="270" s="120" customFormat="1" ht="18.75" customHeight="1" spans="1:10">
      <c r="A270" s="244"/>
      <c r="B270" s="221" t="s">
        <v>376</v>
      </c>
      <c r="C270" s="222">
        <v>4748000</v>
      </c>
      <c r="D270" s="223">
        <f t="shared" si="52"/>
        <v>0</v>
      </c>
      <c r="E270" s="223"/>
      <c r="F270" s="223"/>
      <c r="G270" s="223"/>
      <c r="H270" s="223"/>
      <c r="I270" s="240"/>
      <c r="J270" s="266" t="s">
        <v>377</v>
      </c>
    </row>
    <row r="271" s="120" customFormat="1" ht="18.75" customHeight="1" spans="1:10">
      <c r="A271" s="244"/>
      <c r="B271" s="221" t="s">
        <v>378</v>
      </c>
      <c r="C271" s="222">
        <v>8628000</v>
      </c>
      <c r="D271" s="223">
        <f t="shared" si="52"/>
        <v>0</v>
      </c>
      <c r="E271" s="223"/>
      <c r="F271" s="223"/>
      <c r="G271" s="223"/>
      <c r="H271" s="223"/>
      <c r="I271" s="240"/>
      <c r="J271" s="266" t="s">
        <v>377</v>
      </c>
    </row>
    <row r="272" s="120" customFormat="1" ht="60.75" customHeight="1" spans="1:10">
      <c r="A272" s="244"/>
      <c r="B272" s="221" t="s">
        <v>379</v>
      </c>
      <c r="C272" s="222">
        <v>5822000</v>
      </c>
      <c r="D272" s="223">
        <f t="shared" si="52"/>
        <v>0</v>
      </c>
      <c r="E272" s="223"/>
      <c r="F272" s="223"/>
      <c r="G272" s="223"/>
      <c r="H272" s="223"/>
      <c r="I272" s="240"/>
      <c r="J272" s="242" t="s">
        <v>380</v>
      </c>
    </row>
    <row r="273" s="120" customFormat="1" ht="18.75" customHeight="1" spans="1:10">
      <c r="A273" s="244"/>
      <c r="B273" s="203" t="s">
        <v>225</v>
      </c>
      <c r="C273" s="245">
        <v>10000000</v>
      </c>
      <c r="D273" s="223">
        <f t="shared" si="52"/>
        <v>10000000</v>
      </c>
      <c r="E273" s="220"/>
      <c r="F273" s="220"/>
      <c r="G273" s="220"/>
      <c r="H273" s="220">
        <v>10000000</v>
      </c>
      <c r="I273" s="238"/>
      <c r="J273" s="168" t="s">
        <v>381</v>
      </c>
    </row>
    <row r="274" s="120" customFormat="1" ht="18.75" customHeight="1" spans="1:10">
      <c r="A274" s="244"/>
      <c r="B274" s="200" t="s">
        <v>290</v>
      </c>
      <c r="C274" s="245"/>
      <c r="D274" s="223">
        <f t="shared" si="52"/>
        <v>80000000</v>
      </c>
      <c r="E274" s="220"/>
      <c r="F274" s="220">
        <v>80000000</v>
      </c>
      <c r="G274" s="220"/>
      <c r="H274" s="220"/>
      <c r="I274" s="238"/>
      <c r="J274" s="168"/>
    </row>
    <row r="275" ht="18.75" customHeight="1" spans="1:10">
      <c r="A275" s="191" t="s">
        <v>382</v>
      </c>
      <c r="B275" s="191"/>
      <c r="C275" s="246">
        <f t="shared" ref="C275:H275" si="53">C276+C290+C297+C309</f>
        <v>97680403.8</v>
      </c>
      <c r="D275" s="246">
        <f t="shared" si="53"/>
        <v>118450000</v>
      </c>
      <c r="E275" s="246">
        <f t="shared" si="53"/>
        <v>9450000</v>
      </c>
      <c r="F275" s="246">
        <f t="shared" si="53"/>
        <v>108000000</v>
      </c>
      <c r="G275" s="246">
        <f t="shared" si="53"/>
        <v>0</v>
      </c>
      <c r="H275" s="246">
        <f t="shared" si="53"/>
        <v>1000000</v>
      </c>
      <c r="I275" s="159"/>
      <c r="J275" s="225"/>
    </row>
    <row r="276" ht="18.75" customHeight="1" spans="1:10">
      <c r="A276" s="191" t="s">
        <v>383</v>
      </c>
      <c r="B276" s="191"/>
      <c r="C276" s="202">
        <f>SUM(C277:C289)</f>
        <v>54872400</v>
      </c>
      <c r="D276" s="202">
        <f t="shared" ref="D276:H276" si="54">SUM(D277:D289)</f>
        <v>2000000</v>
      </c>
      <c r="E276" s="202">
        <f t="shared" si="54"/>
        <v>2000000</v>
      </c>
      <c r="F276" s="202">
        <f t="shared" si="54"/>
        <v>0</v>
      </c>
      <c r="G276" s="202">
        <f t="shared" si="54"/>
        <v>0</v>
      </c>
      <c r="H276" s="202">
        <f t="shared" si="54"/>
        <v>0</v>
      </c>
      <c r="I276" s="159"/>
      <c r="J276" s="225"/>
    </row>
    <row r="277" ht="18.75" customHeight="1" spans="1:10">
      <c r="A277" s="207"/>
      <c r="B277" s="247" t="s">
        <v>384</v>
      </c>
      <c r="C277" s="248">
        <v>2000000</v>
      </c>
      <c r="D277" s="249">
        <f>SUM(E277:H277)</f>
        <v>2000000</v>
      </c>
      <c r="E277" s="249">
        <v>2000000</v>
      </c>
      <c r="F277" s="249"/>
      <c r="G277" s="249"/>
      <c r="H277" s="249"/>
      <c r="I277" s="267"/>
      <c r="J277" s="236" t="s">
        <v>385</v>
      </c>
    </row>
    <row r="278" ht="18.75" customHeight="1" spans="1:10">
      <c r="A278" s="207"/>
      <c r="B278" s="247" t="s">
        <v>386</v>
      </c>
      <c r="C278" s="248">
        <v>350000</v>
      </c>
      <c r="D278" s="249"/>
      <c r="E278" s="249"/>
      <c r="F278" s="249"/>
      <c r="G278" s="249"/>
      <c r="H278" s="249"/>
      <c r="I278" s="267"/>
      <c r="J278" s="241"/>
    </row>
    <row r="279" ht="18.75" customHeight="1" spans="1:10">
      <c r="A279" s="207"/>
      <c r="B279" s="247" t="s">
        <v>387</v>
      </c>
      <c r="C279" s="248">
        <v>415500</v>
      </c>
      <c r="D279" s="249"/>
      <c r="E279" s="249"/>
      <c r="F279" s="249"/>
      <c r="G279" s="249"/>
      <c r="H279" s="249"/>
      <c r="I279" s="267"/>
      <c r="J279" s="241"/>
    </row>
    <row r="280" ht="18.75" customHeight="1" spans="1:10">
      <c r="A280" s="207"/>
      <c r="B280" s="247" t="s">
        <v>388</v>
      </c>
      <c r="C280" s="248">
        <v>9000000</v>
      </c>
      <c r="D280" s="249"/>
      <c r="E280" s="249"/>
      <c r="F280" s="249"/>
      <c r="G280" s="249"/>
      <c r="H280" s="249"/>
      <c r="I280" s="267"/>
      <c r="J280" s="241"/>
    </row>
    <row r="281" ht="18.75" customHeight="1" spans="1:10">
      <c r="A281" s="207"/>
      <c r="B281" s="247" t="s">
        <v>389</v>
      </c>
      <c r="C281" s="248">
        <v>11000000</v>
      </c>
      <c r="D281" s="249"/>
      <c r="E281" s="249"/>
      <c r="F281" s="249"/>
      <c r="G281" s="249"/>
      <c r="H281" s="249"/>
      <c r="I281" s="267"/>
      <c r="J281" s="241"/>
    </row>
    <row r="282" s="121" customFormat="1" ht="18.75" customHeight="1" spans="1:10">
      <c r="A282" s="250"/>
      <c r="B282" s="250" t="s">
        <v>390</v>
      </c>
      <c r="C282" s="251">
        <v>4036300</v>
      </c>
      <c r="D282" s="218"/>
      <c r="E282" s="218"/>
      <c r="F282" s="218"/>
      <c r="G282" s="218"/>
      <c r="H282" s="218"/>
      <c r="I282" s="234"/>
      <c r="J282" s="241"/>
    </row>
    <row r="283" s="121" customFormat="1" ht="18.75" customHeight="1" spans="1:10">
      <c r="A283" s="250"/>
      <c r="B283" s="250" t="s">
        <v>391</v>
      </c>
      <c r="C283" s="251">
        <v>9729500</v>
      </c>
      <c r="D283" s="218"/>
      <c r="E283" s="218"/>
      <c r="F283" s="218"/>
      <c r="G283" s="218"/>
      <c r="H283" s="218"/>
      <c r="I283" s="234"/>
      <c r="J283" s="241"/>
    </row>
    <row r="284" s="121" customFormat="1" ht="18.75" customHeight="1" spans="1:10">
      <c r="A284" s="250"/>
      <c r="B284" s="215" t="s">
        <v>392</v>
      </c>
      <c r="C284" s="252">
        <v>13000000</v>
      </c>
      <c r="D284" s="218"/>
      <c r="E284" s="218"/>
      <c r="F284" s="218"/>
      <c r="G284" s="218"/>
      <c r="H284" s="218"/>
      <c r="I284" s="234"/>
      <c r="J284" s="241"/>
    </row>
    <row r="285" s="121" customFormat="1" ht="18.75" customHeight="1" spans="1:10">
      <c r="A285" s="250"/>
      <c r="B285" s="215" t="s">
        <v>393</v>
      </c>
      <c r="C285" s="252">
        <v>126000</v>
      </c>
      <c r="D285" s="218"/>
      <c r="E285" s="218"/>
      <c r="F285" s="218"/>
      <c r="G285" s="218"/>
      <c r="H285" s="218"/>
      <c r="I285" s="234"/>
      <c r="J285" s="241"/>
    </row>
    <row r="286" s="121" customFormat="1" ht="18.75" customHeight="1" spans="1:10">
      <c r="A286" s="250"/>
      <c r="B286" s="215" t="s">
        <v>394</v>
      </c>
      <c r="C286" s="252">
        <v>2354000</v>
      </c>
      <c r="D286" s="218"/>
      <c r="E286" s="218"/>
      <c r="F286" s="218"/>
      <c r="G286" s="218"/>
      <c r="H286" s="218"/>
      <c r="I286" s="234"/>
      <c r="J286" s="241"/>
    </row>
    <row r="287" ht="18.75" customHeight="1" spans="1:10">
      <c r="A287" s="207"/>
      <c r="B287" s="247" t="s">
        <v>395</v>
      </c>
      <c r="C287" s="248">
        <v>1736100</v>
      </c>
      <c r="D287" s="249"/>
      <c r="E287" s="249"/>
      <c r="F287" s="249"/>
      <c r="G287" s="249"/>
      <c r="H287" s="249"/>
      <c r="I287" s="267"/>
      <c r="J287" s="241"/>
    </row>
    <row r="288" ht="18.75" customHeight="1" spans="1:10">
      <c r="A288" s="207"/>
      <c r="B288" s="247" t="s">
        <v>396</v>
      </c>
      <c r="C288" s="248">
        <v>431400</v>
      </c>
      <c r="D288" s="249"/>
      <c r="E288" s="249"/>
      <c r="F288" s="249"/>
      <c r="G288" s="249"/>
      <c r="H288" s="249"/>
      <c r="I288" s="267"/>
      <c r="J288" s="241"/>
    </row>
    <row r="289" ht="18.75" customHeight="1" spans="1:10">
      <c r="A289" s="207"/>
      <c r="B289" s="247" t="s">
        <v>397</v>
      </c>
      <c r="C289" s="248">
        <v>693600</v>
      </c>
      <c r="D289" s="249"/>
      <c r="E289" s="249"/>
      <c r="F289" s="249"/>
      <c r="G289" s="249"/>
      <c r="H289" s="249"/>
      <c r="I289" s="267"/>
      <c r="J289" s="241"/>
    </row>
    <row r="290" ht="18.75" customHeight="1" spans="1:10">
      <c r="A290" s="191" t="s">
        <v>398</v>
      </c>
      <c r="B290" s="191"/>
      <c r="C290" s="202">
        <f>SUM(C291:C296)</f>
        <v>26853400</v>
      </c>
      <c r="D290" s="202">
        <f>SUM(D291:D296)</f>
        <v>13000000</v>
      </c>
      <c r="E290" s="202">
        <f t="shared" ref="E290:I290" si="55">SUM(E291:E296)</f>
        <v>5000000</v>
      </c>
      <c r="F290" s="202">
        <f t="shared" si="55"/>
        <v>8000000</v>
      </c>
      <c r="G290" s="202"/>
      <c r="H290" s="202"/>
      <c r="I290" s="202">
        <f t="shared" si="55"/>
        <v>0</v>
      </c>
      <c r="J290" s="268"/>
    </row>
    <row r="291" ht="18.75" customHeight="1" spans="1:10">
      <c r="A291" s="207"/>
      <c r="B291" s="207" t="s">
        <v>399</v>
      </c>
      <c r="C291" s="245">
        <v>13160000</v>
      </c>
      <c r="D291" s="220">
        <f t="shared" ref="D291:D296" si="56">SUM(E291:H291)</f>
        <v>13000000</v>
      </c>
      <c r="E291" s="220">
        <v>5000000</v>
      </c>
      <c r="F291" s="220">
        <v>8000000</v>
      </c>
      <c r="G291" s="220"/>
      <c r="H291" s="220"/>
      <c r="I291" s="238"/>
      <c r="J291" s="269"/>
    </row>
    <row r="292" ht="18.75" customHeight="1" spans="1:10">
      <c r="A292" s="207"/>
      <c r="B292" s="212" t="s">
        <v>400</v>
      </c>
      <c r="C292" s="253">
        <v>5000000</v>
      </c>
      <c r="D292" s="220">
        <f t="shared" si="56"/>
        <v>0</v>
      </c>
      <c r="E292" s="254"/>
      <c r="F292" s="254"/>
      <c r="G292" s="254"/>
      <c r="H292" s="254"/>
      <c r="I292" s="270"/>
      <c r="J292" s="269"/>
    </row>
    <row r="293" ht="18.75" customHeight="1" spans="1:10">
      <c r="A293" s="207"/>
      <c r="B293" s="255" t="s">
        <v>401</v>
      </c>
      <c r="C293" s="256">
        <v>4410000</v>
      </c>
      <c r="D293" s="220">
        <f t="shared" si="56"/>
        <v>0</v>
      </c>
      <c r="E293" s="257"/>
      <c r="F293" s="257"/>
      <c r="G293" s="257"/>
      <c r="H293" s="257"/>
      <c r="I293" s="271"/>
      <c r="J293" s="269"/>
    </row>
    <row r="294" ht="18.75" customHeight="1" spans="1:10">
      <c r="A294" s="207"/>
      <c r="B294" s="255" t="s">
        <v>402</v>
      </c>
      <c r="C294" s="256">
        <v>1283400</v>
      </c>
      <c r="D294" s="220">
        <f t="shared" si="56"/>
        <v>0</v>
      </c>
      <c r="E294" s="257"/>
      <c r="F294" s="257"/>
      <c r="G294" s="257"/>
      <c r="H294" s="257"/>
      <c r="I294" s="271"/>
      <c r="J294" s="269"/>
    </row>
    <row r="295" ht="18.75" customHeight="1" spans="1:10">
      <c r="A295" s="207"/>
      <c r="B295" s="255" t="s">
        <v>403</v>
      </c>
      <c r="C295" s="256">
        <v>2000000</v>
      </c>
      <c r="D295" s="220">
        <f t="shared" si="56"/>
        <v>0</v>
      </c>
      <c r="E295" s="257"/>
      <c r="F295" s="257"/>
      <c r="G295" s="257"/>
      <c r="H295" s="257"/>
      <c r="I295" s="271"/>
      <c r="J295" s="269"/>
    </row>
    <row r="296" ht="18.75" customHeight="1" spans="1:10">
      <c r="A296" s="207"/>
      <c r="B296" s="255" t="s">
        <v>404</v>
      </c>
      <c r="C296" s="256">
        <v>1000000</v>
      </c>
      <c r="D296" s="220">
        <f t="shared" si="56"/>
        <v>0</v>
      </c>
      <c r="E296" s="257"/>
      <c r="F296" s="257"/>
      <c r="G296" s="257"/>
      <c r="H296" s="257"/>
      <c r="I296" s="271"/>
      <c r="J296" s="269"/>
    </row>
    <row r="297" ht="18.75" customHeight="1" spans="1:10">
      <c r="A297" s="191" t="s">
        <v>405</v>
      </c>
      <c r="B297" s="191"/>
      <c r="C297" s="202">
        <f>SUM(C298:C308)</f>
        <v>6684503.8</v>
      </c>
      <c r="D297" s="202">
        <f>SUM(D298:D308)</f>
        <v>2450000</v>
      </c>
      <c r="E297" s="202">
        <f t="shared" ref="E297:I297" si="57">SUM(E298:E308)</f>
        <v>2450000</v>
      </c>
      <c r="F297" s="202"/>
      <c r="G297" s="202"/>
      <c r="H297" s="202"/>
      <c r="I297" s="202">
        <f t="shared" si="57"/>
        <v>0</v>
      </c>
      <c r="J297" s="272"/>
    </row>
    <row r="298" ht="18.75" customHeight="1" spans="1:10">
      <c r="A298" s="207"/>
      <c r="B298" s="247" t="s">
        <v>406</v>
      </c>
      <c r="C298" s="248">
        <v>1000000</v>
      </c>
      <c r="D298" s="249">
        <f t="shared" ref="D298:D300" si="58">SUM(E298:H298)</f>
        <v>1000000</v>
      </c>
      <c r="E298" s="249">
        <v>1000000</v>
      </c>
      <c r="F298" s="223"/>
      <c r="G298" s="223"/>
      <c r="H298" s="223"/>
      <c r="I298" s="267"/>
      <c r="J298" s="227"/>
    </row>
    <row r="299" ht="18.75" customHeight="1" spans="1:10">
      <c r="A299" s="207"/>
      <c r="B299" s="247" t="s">
        <v>407</v>
      </c>
      <c r="C299" s="248">
        <v>600000</v>
      </c>
      <c r="D299" s="249">
        <f t="shared" si="58"/>
        <v>1000000</v>
      </c>
      <c r="E299" s="249">
        <v>1000000</v>
      </c>
      <c r="F299" s="223"/>
      <c r="G299" s="223"/>
      <c r="H299" s="223"/>
      <c r="I299" s="267"/>
      <c r="J299" s="231"/>
    </row>
    <row r="300" ht="18.75" customHeight="1" spans="1:10">
      <c r="A300" s="207"/>
      <c r="B300" s="247" t="s">
        <v>408</v>
      </c>
      <c r="C300" s="248">
        <v>450000</v>
      </c>
      <c r="D300" s="249">
        <f t="shared" si="58"/>
        <v>450000</v>
      </c>
      <c r="E300" s="249">
        <v>450000</v>
      </c>
      <c r="F300" s="223"/>
      <c r="G300" s="223"/>
      <c r="H300" s="223"/>
      <c r="I300" s="267"/>
      <c r="J300" s="273" t="s">
        <v>409</v>
      </c>
    </row>
    <row r="301" ht="18.75" customHeight="1" spans="1:10">
      <c r="A301" s="207"/>
      <c r="B301" s="221" t="s">
        <v>410</v>
      </c>
      <c r="C301" s="222">
        <v>290000</v>
      </c>
      <c r="D301" s="249"/>
      <c r="E301" s="249"/>
      <c r="F301" s="249"/>
      <c r="G301" s="249"/>
      <c r="H301" s="249"/>
      <c r="I301" s="274"/>
      <c r="J301" s="275"/>
    </row>
    <row r="302" ht="18.75" customHeight="1" spans="1:10">
      <c r="A302" s="207"/>
      <c r="B302" s="247" t="s">
        <v>411</v>
      </c>
      <c r="C302" s="248">
        <v>400000</v>
      </c>
      <c r="D302" s="249"/>
      <c r="E302" s="249"/>
      <c r="F302" s="223"/>
      <c r="G302" s="223"/>
      <c r="H302" s="223"/>
      <c r="I302" s="267"/>
      <c r="J302" s="276"/>
    </row>
    <row r="303" ht="18.75" customHeight="1" spans="1:10">
      <c r="A303" s="207"/>
      <c r="B303" s="247" t="s">
        <v>412</v>
      </c>
      <c r="C303" s="248">
        <v>600000</v>
      </c>
      <c r="D303" s="249"/>
      <c r="E303" s="249"/>
      <c r="F303" s="249"/>
      <c r="G303" s="249"/>
      <c r="H303" s="249"/>
      <c r="I303" s="267"/>
      <c r="J303" s="277"/>
    </row>
    <row r="304" ht="18.75" customHeight="1" spans="1:10">
      <c r="A304" s="207"/>
      <c r="B304" s="247" t="s">
        <v>413</v>
      </c>
      <c r="C304" s="248">
        <v>400000</v>
      </c>
      <c r="D304" s="249"/>
      <c r="E304" s="249"/>
      <c r="F304" s="258"/>
      <c r="G304" s="258"/>
      <c r="H304" s="249"/>
      <c r="I304" s="274"/>
      <c r="J304" s="275"/>
    </row>
    <row r="305" ht="18.75" customHeight="1" spans="1:10">
      <c r="A305" s="207"/>
      <c r="B305" s="247" t="s">
        <v>414</v>
      </c>
      <c r="C305" s="248">
        <v>600000</v>
      </c>
      <c r="D305" s="249"/>
      <c r="E305" s="249"/>
      <c r="F305" s="258"/>
      <c r="G305" s="258"/>
      <c r="H305" s="249"/>
      <c r="I305" s="274"/>
      <c r="J305" s="273"/>
    </row>
    <row r="306" ht="18.75" customHeight="1" spans="1:10">
      <c r="A306" s="207"/>
      <c r="B306" s="247" t="s">
        <v>415</v>
      </c>
      <c r="C306" s="248">
        <v>1000000</v>
      </c>
      <c r="D306" s="249"/>
      <c r="E306" s="249"/>
      <c r="F306" s="249"/>
      <c r="G306" s="249"/>
      <c r="H306" s="249"/>
      <c r="I306" s="274"/>
      <c r="J306" s="278"/>
    </row>
    <row r="307" ht="18.75" customHeight="1" spans="1:10">
      <c r="A307" s="207"/>
      <c r="B307" s="247" t="s">
        <v>416</v>
      </c>
      <c r="C307" s="248">
        <v>333960</v>
      </c>
      <c r="D307" s="249"/>
      <c r="E307" s="223"/>
      <c r="F307" s="249"/>
      <c r="G307" s="249"/>
      <c r="H307" s="249"/>
      <c r="I307" s="267"/>
      <c r="J307" s="269"/>
    </row>
    <row r="308" ht="18.75" customHeight="1" spans="1:10">
      <c r="A308" s="207"/>
      <c r="B308" s="247" t="s">
        <v>417</v>
      </c>
      <c r="C308" s="248">
        <v>1010543.8</v>
      </c>
      <c r="D308" s="249"/>
      <c r="E308" s="249"/>
      <c r="F308" s="249"/>
      <c r="G308" s="249"/>
      <c r="H308" s="249"/>
      <c r="I308" s="267"/>
      <c r="J308" s="269"/>
    </row>
    <row r="309" ht="18.75" customHeight="1" spans="1:10">
      <c r="A309" s="259" t="s">
        <v>418</v>
      </c>
      <c r="B309" s="259"/>
      <c r="C309" s="260">
        <f>SUM(C310:C318)</f>
        <v>9270100</v>
      </c>
      <c r="D309" s="260">
        <f t="shared" ref="D309:H309" si="59">SUM(D310:D318)</f>
        <v>101000000</v>
      </c>
      <c r="E309" s="260">
        <f t="shared" si="59"/>
        <v>0</v>
      </c>
      <c r="F309" s="260">
        <f t="shared" si="59"/>
        <v>100000000</v>
      </c>
      <c r="G309" s="260">
        <f t="shared" si="59"/>
        <v>0</v>
      </c>
      <c r="H309" s="260">
        <f t="shared" si="59"/>
        <v>1000000</v>
      </c>
      <c r="I309" s="159"/>
      <c r="J309" s="239"/>
    </row>
    <row r="310" ht="20.25" customHeight="1" spans="1:10">
      <c r="A310" s="207"/>
      <c r="B310" s="221" t="s">
        <v>419</v>
      </c>
      <c r="C310" s="222">
        <v>2837500</v>
      </c>
      <c r="D310" s="249">
        <f t="shared" ref="D310:D318" si="60">SUM(E310:H310)</f>
        <v>0</v>
      </c>
      <c r="E310" s="217"/>
      <c r="F310" s="217"/>
      <c r="G310" s="217"/>
      <c r="H310" s="217"/>
      <c r="I310" s="230"/>
      <c r="J310" s="269"/>
    </row>
    <row r="311" ht="18.75" customHeight="1" spans="1:10">
      <c r="A311" s="207"/>
      <c r="B311" s="221" t="s">
        <v>420</v>
      </c>
      <c r="C311" s="222">
        <v>313600</v>
      </c>
      <c r="D311" s="249">
        <f t="shared" si="60"/>
        <v>0</v>
      </c>
      <c r="E311" s="217"/>
      <c r="F311" s="217"/>
      <c r="G311" s="217"/>
      <c r="H311" s="217"/>
      <c r="I311" s="230"/>
      <c r="J311" s="269"/>
    </row>
    <row r="312" ht="18.75" customHeight="1" spans="1:10">
      <c r="A312" s="207"/>
      <c r="B312" s="221" t="s">
        <v>421</v>
      </c>
      <c r="C312" s="222">
        <v>1971300</v>
      </c>
      <c r="D312" s="249">
        <f t="shared" si="60"/>
        <v>0</v>
      </c>
      <c r="E312" s="217"/>
      <c r="F312" s="217"/>
      <c r="G312" s="217"/>
      <c r="H312" s="217"/>
      <c r="I312" s="230"/>
      <c r="J312" s="269"/>
    </row>
    <row r="313" ht="24" customHeight="1" spans="1:10">
      <c r="A313" s="207"/>
      <c r="B313" s="221" t="s">
        <v>422</v>
      </c>
      <c r="C313" s="222">
        <v>715300</v>
      </c>
      <c r="D313" s="249">
        <f t="shared" si="60"/>
        <v>0</v>
      </c>
      <c r="E313" s="217"/>
      <c r="F313" s="217"/>
      <c r="G313" s="217"/>
      <c r="H313" s="217"/>
      <c r="I313" s="230"/>
      <c r="J313" s="269"/>
    </row>
    <row r="314" ht="21" customHeight="1" spans="1:10">
      <c r="A314" s="207"/>
      <c r="B314" s="221" t="s">
        <v>423</v>
      </c>
      <c r="C314" s="222">
        <v>632400</v>
      </c>
      <c r="D314" s="249">
        <f t="shared" si="60"/>
        <v>0</v>
      </c>
      <c r="E314" s="217"/>
      <c r="F314" s="217"/>
      <c r="G314" s="217"/>
      <c r="H314" s="217"/>
      <c r="I314" s="234"/>
      <c r="J314" s="269"/>
    </row>
    <row r="315" ht="30" customHeight="1" spans="1:10">
      <c r="A315" s="207"/>
      <c r="B315" s="221" t="s">
        <v>424</v>
      </c>
      <c r="C315" s="222">
        <v>1700000</v>
      </c>
      <c r="D315" s="249">
        <f t="shared" si="60"/>
        <v>0</v>
      </c>
      <c r="E315" s="218"/>
      <c r="F315" s="217"/>
      <c r="G315" s="217"/>
      <c r="H315" s="217"/>
      <c r="I315" s="234"/>
      <c r="J315" s="269"/>
    </row>
    <row r="316" ht="28.5" customHeight="1" spans="1:10">
      <c r="A316" s="207"/>
      <c r="B316" s="221" t="s">
        <v>425</v>
      </c>
      <c r="C316" s="222">
        <v>1100000</v>
      </c>
      <c r="D316" s="249">
        <f t="shared" si="60"/>
        <v>0</v>
      </c>
      <c r="E316" s="218"/>
      <c r="F316" s="217"/>
      <c r="G316" s="217"/>
      <c r="H316" s="217"/>
      <c r="I316" s="234"/>
      <c r="J316" s="269"/>
    </row>
    <row r="317" ht="18.75" customHeight="1" spans="1:10">
      <c r="A317" s="207"/>
      <c r="B317" s="261" t="s">
        <v>225</v>
      </c>
      <c r="C317" s="222"/>
      <c r="D317" s="249">
        <f t="shared" si="60"/>
        <v>1000000</v>
      </c>
      <c r="E317" s="218"/>
      <c r="F317" s="217"/>
      <c r="G317" s="217"/>
      <c r="H317" s="217">
        <v>1000000</v>
      </c>
      <c r="I317" s="234"/>
      <c r="J317" s="168" t="s">
        <v>426</v>
      </c>
    </row>
    <row r="318" ht="18.75" customHeight="1" spans="1:10">
      <c r="A318" s="207"/>
      <c r="B318" s="200" t="s">
        <v>290</v>
      </c>
      <c r="C318" s="222"/>
      <c r="D318" s="249">
        <f t="shared" si="60"/>
        <v>100000000</v>
      </c>
      <c r="E318" s="218"/>
      <c r="F318" s="217">
        <v>100000000</v>
      </c>
      <c r="G318" s="217"/>
      <c r="H318" s="217"/>
      <c r="I318" s="234"/>
      <c r="J318" s="269"/>
    </row>
    <row r="319" ht="18.75" customHeight="1" spans="1:10">
      <c r="A319" s="259" t="s">
        <v>427</v>
      </c>
      <c r="B319" s="259"/>
      <c r="C319" s="206">
        <f>SUM(C320:C323)</f>
        <v>602600</v>
      </c>
      <c r="D319" s="206">
        <f t="shared" ref="D319:I319" si="61">SUM(D320:D323)</f>
        <v>302600</v>
      </c>
      <c r="E319" s="206">
        <f t="shared" si="61"/>
        <v>212600</v>
      </c>
      <c r="F319" s="206">
        <f t="shared" si="61"/>
        <v>90000</v>
      </c>
      <c r="G319" s="206">
        <f t="shared" si="61"/>
        <v>0</v>
      </c>
      <c r="H319" s="206">
        <f t="shared" si="61"/>
        <v>0</v>
      </c>
      <c r="I319" s="206">
        <f t="shared" si="61"/>
        <v>0</v>
      </c>
      <c r="J319" s="225"/>
    </row>
    <row r="320" ht="18.75" customHeight="1" spans="1:10">
      <c r="A320" s="207"/>
      <c r="B320" s="215" t="s">
        <v>428</v>
      </c>
      <c r="C320" s="252">
        <v>400000</v>
      </c>
      <c r="D320" s="218">
        <f t="shared" ref="D320:D323" si="62">SUM(E320:F320)</f>
        <v>200000</v>
      </c>
      <c r="E320" s="217">
        <v>200000</v>
      </c>
      <c r="F320" s="262"/>
      <c r="G320" s="262"/>
      <c r="H320" s="262"/>
      <c r="I320" s="234"/>
      <c r="J320" s="227"/>
    </row>
    <row r="321" ht="18.75" customHeight="1" spans="1:10">
      <c r="A321" s="207"/>
      <c r="B321" s="215" t="s">
        <v>429</v>
      </c>
      <c r="C321" s="252">
        <v>12600</v>
      </c>
      <c r="D321" s="218">
        <f t="shared" si="62"/>
        <v>12600</v>
      </c>
      <c r="E321" s="218">
        <v>12600</v>
      </c>
      <c r="F321" s="262"/>
      <c r="G321" s="262"/>
      <c r="H321" s="262"/>
      <c r="I321" s="234"/>
      <c r="J321" s="237" t="s">
        <v>430</v>
      </c>
    </row>
    <row r="322" ht="18.75" customHeight="1" spans="1:10">
      <c r="A322" s="207"/>
      <c r="B322" s="215" t="s">
        <v>431</v>
      </c>
      <c r="C322" s="252">
        <v>100000</v>
      </c>
      <c r="D322" s="218">
        <f t="shared" si="62"/>
        <v>0</v>
      </c>
      <c r="E322" s="218"/>
      <c r="F322" s="262"/>
      <c r="G322" s="262"/>
      <c r="H322" s="262"/>
      <c r="I322" s="234"/>
      <c r="J322" s="227"/>
    </row>
    <row r="323" ht="18.75" customHeight="1" spans="1:10">
      <c r="A323" s="207"/>
      <c r="B323" s="200" t="s">
        <v>290</v>
      </c>
      <c r="C323" s="279">
        <v>90000</v>
      </c>
      <c r="D323" s="218">
        <f t="shared" si="62"/>
        <v>90000</v>
      </c>
      <c r="E323" s="218"/>
      <c r="F323" s="218">
        <v>90000</v>
      </c>
      <c r="G323" s="218"/>
      <c r="H323" s="218"/>
      <c r="I323" s="234"/>
      <c r="J323" s="269" t="s">
        <v>168</v>
      </c>
    </row>
    <row r="324" ht="18.75" customHeight="1" spans="1:10">
      <c r="A324" s="191" t="s">
        <v>432</v>
      </c>
      <c r="B324" s="191"/>
      <c r="C324" s="202">
        <f t="shared" ref="C324:I324" si="63">SUM(C325:C342)</f>
        <v>14839000</v>
      </c>
      <c r="D324" s="202">
        <f t="shared" si="63"/>
        <v>4900000</v>
      </c>
      <c r="E324" s="202">
        <f t="shared" si="63"/>
        <v>1900000</v>
      </c>
      <c r="F324" s="202">
        <f t="shared" si="63"/>
        <v>1000000</v>
      </c>
      <c r="G324" s="202">
        <f t="shared" si="63"/>
        <v>0</v>
      </c>
      <c r="H324" s="202">
        <f t="shared" si="63"/>
        <v>2000000</v>
      </c>
      <c r="I324" s="202">
        <f t="shared" si="63"/>
        <v>0</v>
      </c>
      <c r="J324" s="225"/>
    </row>
    <row r="325" ht="27" customHeight="1" spans="1:10">
      <c r="A325" s="207"/>
      <c r="B325" s="280" t="s">
        <v>433</v>
      </c>
      <c r="C325" s="281">
        <v>500000</v>
      </c>
      <c r="D325" s="217">
        <f t="shared" ref="D325:D342" si="64">SUM(E325:H325)</f>
        <v>500000</v>
      </c>
      <c r="E325" s="217">
        <v>500000</v>
      </c>
      <c r="F325" s="217"/>
      <c r="G325" s="217"/>
      <c r="H325" s="217"/>
      <c r="I325" s="230"/>
      <c r="J325" s="231" t="s">
        <v>434</v>
      </c>
    </row>
    <row r="326" ht="18.75" customHeight="1" spans="1:10">
      <c r="A326" s="207"/>
      <c r="B326" s="280" t="s">
        <v>435</v>
      </c>
      <c r="C326" s="281">
        <v>100000</v>
      </c>
      <c r="D326" s="217">
        <f t="shared" si="64"/>
        <v>100000</v>
      </c>
      <c r="E326" s="217">
        <v>100000</v>
      </c>
      <c r="F326" s="217"/>
      <c r="G326" s="217"/>
      <c r="H326" s="217"/>
      <c r="I326" s="230"/>
      <c r="J326" s="303" t="s">
        <v>436</v>
      </c>
    </row>
    <row r="327" ht="31.5" customHeight="1" spans="1:10">
      <c r="A327" s="207"/>
      <c r="B327" s="280" t="s">
        <v>437</v>
      </c>
      <c r="C327" s="281">
        <v>300000</v>
      </c>
      <c r="D327" s="217">
        <f t="shared" si="64"/>
        <v>300000</v>
      </c>
      <c r="E327" s="217">
        <v>300000</v>
      </c>
      <c r="F327" s="217"/>
      <c r="G327" s="217"/>
      <c r="H327" s="217"/>
      <c r="I327" s="230"/>
      <c r="J327" s="303" t="s">
        <v>438</v>
      </c>
    </row>
    <row r="328" ht="18.75" customHeight="1" spans="1:10">
      <c r="A328" s="207"/>
      <c r="B328" s="280" t="s">
        <v>439</v>
      </c>
      <c r="C328" s="281">
        <v>1000000</v>
      </c>
      <c r="D328" s="217">
        <f t="shared" si="64"/>
        <v>1000000</v>
      </c>
      <c r="E328" s="217">
        <v>1000000</v>
      </c>
      <c r="F328" s="217"/>
      <c r="G328" s="217"/>
      <c r="H328" s="217"/>
      <c r="I328" s="230"/>
      <c r="J328" s="304" t="s">
        <v>440</v>
      </c>
    </row>
    <row r="329" ht="24.75" customHeight="1" spans="1:10">
      <c r="A329" s="207"/>
      <c r="B329" s="280" t="s">
        <v>441</v>
      </c>
      <c r="C329" s="281">
        <v>300000</v>
      </c>
      <c r="D329" s="217">
        <f t="shared" si="64"/>
        <v>0</v>
      </c>
      <c r="E329" s="217"/>
      <c r="F329" s="217"/>
      <c r="G329" s="217"/>
      <c r="H329" s="217"/>
      <c r="I329" s="230"/>
      <c r="J329" s="303"/>
    </row>
    <row r="330" ht="18.75" customHeight="1" spans="1:10">
      <c r="A330" s="207"/>
      <c r="B330" s="280" t="s">
        <v>442</v>
      </c>
      <c r="C330" s="281">
        <v>2000000</v>
      </c>
      <c r="D330" s="217">
        <f t="shared" si="64"/>
        <v>0</v>
      </c>
      <c r="E330" s="217"/>
      <c r="F330" s="217"/>
      <c r="G330" s="217"/>
      <c r="H330" s="217"/>
      <c r="I330" s="230"/>
      <c r="J330" s="303"/>
    </row>
    <row r="331" ht="27" customHeight="1" spans="1:10">
      <c r="A331" s="207"/>
      <c r="B331" s="280" t="s">
        <v>443</v>
      </c>
      <c r="C331" s="281">
        <v>500000</v>
      </c>
      <c r="D331" s="217">
        <f t="shared" si="64"/>
        <v>0</v>
      </c>
      <c r="E331" s="217"/>
      <c r="F331" s="217"/>
      <c r="G331" s="217"/>
      <c r="H331" s="217"/>
      <c r="I331" s="230"/>
      <c r="J331" s="303"/>
    </row>
    <row r="332" ht="18.75" customHeight="1" spans="1:10">
      <c r="A332" s="207"/>
      <c r="B332" s="280" t="s">
        <v>444</v>
      </c>
      <c r="C332" s="281">
        <v>1200000</v>
      </c>
      <c r="D332" s="217">
        <f t="shared" si="64"/>
        <v>0</v>
      </c>
      <c r="E332" s="217"/>
      <c r="F332" s="217"/>
      <c r="G332" s="217"/>
      <c r="H332" s="217"/>
      <c r="I332" s="230"/>
      <c r="J332" s="303"/>
    </row>
    <row r="333" ht="27.75" customHeight="1" spans="1:10">
      <c r="A333" s="207"/>
      <c r="B333" s="280" t="s">
        <v>445</v>
      </c>
      <c r="C333" s="281">
        <v>284000</v>
      </c>
      <c r="D333" s="217">
        <f t="shared" si="64"/>
        <v>0</v>
      </c>
      <c r="E333" s="217"/>
      <c r="F333" s="217"/>
      <c r="G333" s="217"/>
      <c r="H333" s="217"/>
      <c r="I333" s="230"/>
      <c r="J333" s="303"/>
    </row>
    <row r="334" ht="25.5" customHeight="1" spans="1:10">
      <c r="A334" s="207"/>
      <c r="B334" s="280" t="s">
        <v>446</v>
      </c>
      <c r="C334" s="281">
        <v>1500000</v>
      </c>
      <c r="D334" s="217">
        <f t="shared" si="64"/>
        <v>0</v>
      </c>
      <c r="E334" s="217"/>
      <c r="F334" s="217"/>
      <c r="G334" s="217"/>
      <c r="H334" s="217"/>
      <c r="I334" s="230"/>
      <c r="J334" s="303"/>
    </row>
    <row r="335" ht="18.75" customHeight="1" spans="1:10">
      <c r="A335" s="207"/>
      <c r="B335" s="280" t="s">
        <v>447</v>
      </c>
      <c r="C335" s="281">
        <v>2100000</v>
      </c>
      <c r="D335" s="217">
        <f t="shared" si="64"/>
        <v>0</v>
      </c>
      <c r="E335" s="217"/>
      <c r="F335" s="217"/>
      <c r="G335" s="217"/>
      <c r="H335" s="217"/>
      <c r="I335" s="230"/>
      <c r="J335" s="303"/>
    </row>
    <row r="336" ht="18.75" customHeight="1" spans="1:10">
      <c r="A336" s="207"/>
      <c r="B336" s="280" t="s">
        <v>448</v>
      </c>
      <c r="C336" s="281">
        <v>2100000</v>
      </c>
      <c r="D336" s="217">
        <f t="shared" si="64"/>
        <v>0</v>
      </c>
      <c r="E336" s="217"/>
      <c r="F336" s="217"/>
      <c r="G336" s="217"/>
      <c r="H336" s="217"/>
      <c r="I336" s="230"/>
      <c r="J336" s="303"/>
    </row>
    <row r="337" ht="21.75" customHeight="1" spans="1:10">
      <c r="A337" s="207"/>
      <c r="B337" s="280" t="s">
        <v>449</v>
      </c>
      <c r="C337" s="281">
        <v>500000</v>
      </c>
      <c r="D337" s="217">
        <f t="shared" si="64"/>
        <v>0</v>
      </c>
      <c r="E337" s="217"/>
      <c r="F337" s="217"/>
      <c r="G337" s="217"/>
      <c r="H337" s="217"/>
      <c r="I337" s="230"/>
      <c r="J337" s="303"/>
    </row>
    <row r="338" ht="18.75" customHeight="1" spans="1:10">
      <c r="A338" s="207"/>
      <c r="B338" s="280" t="s">
        <v>450</v>
      </c>
      <c r="C338" s="281">
        <v>500000</v>
      </c>
      <c r="D338" s="217">
        <f t="shared" si="64"/>
        <v>0</v>
      </c>
      <c r="E338" s="217"/>
      <c r="F338" s="217"/>
      <c r="G338" s="217"/>
      <c r="H338" s="217"/>
      <c r="I338" s="230"/>
      <c r="J338" s="303"/>
    </row>
    <row r="339" ht="27" customHeight="1" spans="1:10">
      <c r="A339" s="207"/>
      <c r="B339" s="280" t="s">
        <v>451</v>
      </c>
      <c r="C339" s="281">
        <v>398800</v>
      </c>
      <c r="D339" s="217">
        <f t="shared" si="64"/>
        <v>0</v>
      </c>
      <c r="E339" s="217"/>
      <c r="F339" s="217"/>
      <c r="G339" s="217"/>
      <c r="H339" s="217"/>
      <c r="I339" s="230"/>
      <c r="J339" s="303"/>
    </row>
    <row r="340" ht="18.75" customHeight="1" spans="1:10">
      <c r="A340" s="207"/>
      <c r="B340" s="280" t="s">
        <v>452</v>
      </c>
      <c r="C340" s="281">
        <v>700000</v>
      </c>
      <c r="D340" s="217">
        <f t="shared" si="64"/>
        <v>0</v>
      </c>
      <c r="E340" s="217"/>
      <c r="F340" s="217"/>
      <c r="G340" s="217"/>
      <c r="H340" s="217"/>
      <c r="I340" s="230"/>
      <c r="J340" s="303"/>
    </row>
    <row r="341" ht="18.75" customHeight="1" spans="1:10">
      <c r="A341" s="207"/>
      <c r="B341" s="282" t="s">
        <v>225</v>
      </c>
      <c r="C341" s="281">
        <v>856200</v>
      </c>
      <c r="D341" s="217">
        <f t="shared" si="64"/>
        <v>2000000</v>
      </c>
      <c r="E341" s="217"/>
      <c r="F341" s="217"/>
      <c r="G341" s="217"/>
      <c r="H341" s="217">
        <v>2000000</v>
      </c>
      <c r="I341" s="230"/>
      <c r="J341" s="232" t="s">
        <v>453</v>
      </c>
    </row>
    <row r="342" ht="18.75" customHeight="1" spans="1:10">
      <c r="A342" s="207"/>
      <c r="B342" s="200" t="s">
        <v>290</v>
      </c>
      <c r="C342" s="281"/>
      <c r="D342" s="217">
        <f t="shared" si="64"/>
        <v>1000000</v>
      </c>
      <c r="E342" s="217"/>
      <c r="F342" s="217">
        <v>1000000</v>
      </c>
      <c r="G342" s="217"/>
      <c r="H342" s="217"/>
      <c r="I342" s="230"/>
      <c r="J342" s="232"/>
    </row>
    <row r="343" ht="18.75" customHeight="1" spans="1:10">
      <c r="A343" s="191" t="s">
        <v>454</v>
      </c>
      <c r="B343" s="191"/>
      <c r="C343" s="202">
        <f>SUM(C344:C348)</f>
        <v>2642000</v>
      </c>
      <c r="D343" s="202">
        <f t="shared" ref="D343:I343" si="65">SUM(D344:D348)</f>
        <v>2542000</v>
      </c>
      <c r="E343" s="202">
        <f t="shared" si="65"/>
        <v>450000</v>
      </c>
      <c r="F343" s="202">
        <f t="shared" si="65"/>
        <v>13000000</v>
      </c>
      <c r="G343" s="202">
        <f t="shared" si="65"/>
        <v>0</v>
      </c>
      <c r="H343" s="202">
        <f t="shared" si="65"/>
        <v>200000</v>
      </c>
      <c r="I343" s="202">
        <f t="shared" si="65"/>
        <v>0</v>
      </c>
      <c r="J343" s="272"/>
    </row>
    <row r="344" ht="18.75" customHeight="1" spans="1:10">
      <c r="A344" s="207"/>
      <c r="B344" s="247" t="s">
        <v>455</v>
      </c>
      <c r="C344" s="248">
        <v>100000</v>
      </c>
      <c r="D344" s="218">
        <f>SUM(E344:H344)</f>
        <v>100000</v>
      </c>
      <c r="E344" s="249">
        <v>100000</v>
      </c>
      <c r="F344" s="249"/>
      <c r="G344" s="249"/>
      <c r="H344" s="249"/>
      <c r="I344" s="267"/>
      <c r="J344" s="227" t="s">
        <v>305</v>
      </c>
    </row>
    <row r="345" ht="18.75" customHeight="1" spans="1:10">
      <c r="A345" s="207"/>
      <c r="B345" s="215" t="s">
        <v>456</v>
      </c>
      <c r="C345" s="252">
        <v>350000</v>
      </c>
      <c r="D345" s="218">
        <f>SUM(E345:H345)</f>
        <v>350000</v>
      </c>
      <c r="E345" s="218">
        <v>350000</v>
      </c>
      <c r="F345" s="218"/>
      <c r="G345" s="218"/>
      <c r="H345" s="218"/>
      <c r="I345" s="234"/>
      <c r="J345" s="241" t="s">
        <v>457</v>
      </c>
    </row>
    <row r="346" ht="18.75" customHeight="1" spans="1:10">
      <c r="A346" s="207"/>
      <c r="B346" s="215" t="s">
        <v>458</v>
      </c>
      <c r="C346" s="252">
        <v>100000</v>
      </c>
      <c r="D346" s="218">
        <f>SUM(E346:H346)</f>
        <v>0</v>
      </c>
      <c r="E346" s="218"/>
      <c r="F346" s="218"/>
      <c r="G346" s="218"/>
      <c r="H346" s="218"/>
      <c r="I346" s="234"/>
      <c r="J346" s="241" t="s">
        <v>459</v>
      </c>
    </row>
    <row r="347" ht="18.75" customHeight="1" spans="1:10">
      <c r="A347" s="207"/>
      <c r="B347" s="283" t="s">
        <v>225</v>
      </c>
      <c r="C347" s="252">
        <v>2092000</v>
      </c>
      <c r="D347" s="218">
        <v>2092000</v>
      </c>
      <c r="E347" s="218"/>
      <c r="F347" s="218"/>
      <c r="G347" s="218"/>
      <c r="H347" s="218">
        <v>200000</v>
      </c>
      <c r="I347" s="234"/>
      <c r="J347" s="242" t="s">
        <v>453</v>
      </c>
    </row>
    <row r="348" ht="18.75" customHeight="1" spans="1:10">
      <c r="A348" s="207"/>
      <c r="B348" s="200" t="s">
        <v>290</v>
      </c>
      <c r="C348" s="252"/>
      <c r="D348" s="218"/>
      <c r="E348" s="218"/>
      <c r="F348" s="218">
        <v>13000000</v>
      </c>
      <c r="G348" s="218"/>
      <c r="H348" s="218"/>
      <c r="I348" s="234"/>
      <c r="J348" s="242"/>
    </row>
    <row r="349" ht="18.75" customHeight="1" spans="1:10">
      <c r="A349" s="191" t="s">
        <v>460</v>
      </c>
      <c r="B349" s="191"/>
      <c r="C349" s="202">
        <f>SUM(C350:C351)</f>
        <v>400000</v>
      </c>
      <c r="D349" s="202">
        <f t="shared" ref="D349:H349" si="66">SUM(D350:D351)</f>
        <v>300000</v>
      </c>
      <c r="E349" s="202">
        <f t="shared" si="66"/>
        <v>300000</v>
      </c>
      <c r="F349" s="202">
        <f t="shared" si="66"/>
        <v>0</v>
      </c>
      <c r="G349" s="202">
        <f t="shared" si="66"/>
        <v>0</v>
      </c>
      <c r="H349" s="202">
        <f t="shared" si="66"/>
        <v>0</v>
      </c>
      <c r="I349" s="159"/>
      <c r="J349" s="225"/>
    </row>
    <row r="350" ht="18.75" customHeight="1" spans="1:10">
      <c r="A350" s="207"/>
      <c r="B350" s="215" t="s">
        <v>461</v>
      </c>
      <c r="C350" s="252">
        <v>300000</v>
      </c>
      <c r="D350" s="218">
        <f t="shared" ref="D350:D363" si="67">SUM(E350:H350)</f>
        <v>300000</v>
      </c>
      <c r="E350" s="218">
        <v>300000</v>
      </c>
      <c r="F350" s="218"/>
      <c r="G350" s="218"/>
      <c r="H350" s="218"/>
      <c r="I350" s="234"/>
      <c r="J350" s="236"/>
    </row>
    <row r="351" ht="18.75" customHeight="1" spans="1:10">
      <c r="A351" s="207"/>
      <c r="B351" s="215" t="s">
        <v>462</v>
      </c>
      <c r="C351" s="252">
        <v>100000</v>
      </c>
      <c r="D351" s="218">
        <f t="shared" si="67"/>
        <v>0</v>
      </c>
      <c r="E351" s="218"/>
      <c r="F351" s="218"/>
      <c r="G351" s="218"/>
      <c r="H351" s="218"/>
      <c r="I351" s="234"/>
      <c r="J351" s="236"/>
    </row>
    <row r="352" ht="18.75" customHeight="1" spans="1:10">
      <c r="A352" s="191" t="s">
        <v>463</v>
      </c>
      <c r="B352" s="191"/>
      <c r="C352" s="202">
        <f>SUM(C353:C363)</f>
        <v>13230000</v>
      </c>
      <c r="D352" s="202">
        <f t="shared" ref="D352:I352" si="68">SUM(D353:D363)</f>
        <v>9100000</v>
      </c>
      <c r="E352" s="202">
        <f t="shared" si="68"/>
        <v>4100000</v>
      </c>
      <c r="F352" s="202">
        <f t="shared" si="68"/>
        <v>5000000</v>
      </c>
      <c r="G352" s="202">
        <f t="shared" si="68"/>
        <v>0</v>
      </c>
      <c r="H352" s="202">
        <f t="shared" si="68"/>
        <v>0</v>
      </c>
      <c r="I352" s="202">
        <f t="shared" si="68"/>
        <v>0</v>
      </c>
      <c r="J352" s="305"/>
    </row>
    <row r="353" ht="18.75" customHeight="1" spans="1:10">
      <c r="A353" s="207"/>
      <c r="B353" s="215" t="s">
        <v>464</v>
      </c>
      <c r="C353" s="252">
        <v>100000</v>
      </c>
      <c r="D353" s="218">
        <f t="shared" si="67"/>
        <v>500000</v>
      </c>
      <c r="E353" s="218">
        <v>500000</v>
      </c>
      <c r="F353" s="218"/>
      <c r="G353" s="218"/>
      <c r="H353" s="218"/>
      <c r="I353" s="234"/>
      <c r="J353" s="241" t="s">
        <v>465</v>
      </c>
    </row>
    <row r="354" ht="18.75" customHeight="1" spans="1:10">
      <c r="A354" s="207"/>
      <c r="B354" s="215" t="s">
        <v>466</v>
      </c>
      <c r="C354" s="252">
        <v>200000</v>
      </c>
      <c r="D354" s="218">
        <f t="shared" si="67"/>
        <v>200000</v>
      </c>
      <c r="E354" s="218">
        <v>200000</v>
      </c>
      <c r="F354" s="218"/>
      <c r="G354" s="218"/>
      <c r="H354" s="218"/>
      <c r="I354" s="234"/>
      <c r="J354" s="227"/>
    </row>
    <row r="355" ht="18.75" customHeight="1" spans="1:10">
      <c r="A355" s="207"/>
      <c r="B355" s="215" t="s">
        <v>467</v>
      </c>
      <c r="C355" s="252">
        <v>400000</v>
      </c>
      <c r="D355" s="218">
        <f t="shared" si="67"/>
        <v>400000</v>
      </c>
      <c r="E355" s="218">
        <v>400000</v>
      </c>
      <c r="F355" s="218"/>
      <c r="G355" s="218"/>
      <c r="H355" s="218"/>
      <c r="I355" s="234"/>
      <c r="J355" s="241" t="s">
        <v>468</v>
      </c>
    </row>
    <row r="356" ht="18.75" customHeight="1" spans="1:10">
      <c r="A356" s="207"/>
      <c r="B356" s="208" t="s">
        <v>469</v>
      </c>
      <c r="C356" s="284">
        <v>1430000</v>
      </c>
      <c r="D356" s="218">
        <f t="shared" si="67"/>
        <v>3000000</v>
      </c>
      <c r="E356" s="218">
        <v>3000000</v>
      </c>
      <c r="F356" s="218"/>
      <c r="G356" s="218"/>
      <c r="H356" s="218"/>
      <c r="I356" s="234"/>
      <c r="J356" s="227" t="s">
        <v>305</v>
      </c>
    </row>
    <row r="357" ht="18.75" customHeight="1" spans="1:10">
      <c r="A357" s="207"/>
      <c r="B357" s="215" t="s">
        <v>470</v>
      </c>
      <c r="C357" s="252">
        <v>200000</v>
      </c>
      <c r="D357" s="218">
        <f t="shared" si="67"/>
        <v>0</v>
      </c>
      <c r="E357" s="218"/>
      <c r="F357" s="218"/>
      <c r="G357" s="218"/>
      <c r="H357" s="218"/>
      <c r="I357" s="234"/>
      <c r="J357" s="241"/>
    </row>
    <row r="358" ht="18.75" customHeight="1" spans="1:10">
      <c r="A358" s="207"/>
      <c r="B358" s="215" t="s">
        <v>471</v>
      </c>
      <c r="C358" s="252">
        <v>200000</v>
      </c>
      <c r="D358" s="218">
        <f t="shared" si="67"/>
        <v>0</v>
      </c>
      <c r="E358" s="218"/>
      <c r="F358" s="218"/>
      <c r="G358" s="218"/>
      <c r="H358" s="218"/>
      <c r="I358" s="234"/>
      <c r="J358" s="241"/>
    </row>
    <row r="359" ht="18.75" customHeight="1" spans="1:10">
      <c r="A359" s="207"/>
      <c r="B359" s="215" t="s">
        <v>472</v>
      </c>
      <c r="C359" s="252">
        <v>100000</v>
      </c>
      <c r="D359" s="218">
        <f t="shared" si="67"/>
        <v>0</v>
      </c>
      <c r="E359" s="218"/>
      <c r="F359" s="218"/>
      <c r="G359" s="218"/>
      <c r="H359" s="218"/>
      <c r="I359" s="234"/>
      <c r="J359" s="241"/>
    </row>
    <row r="360" ht="18.75" customHeight="1" spans="1:10">
      <c r="A360" s="207"/>
      <c r="B360" s="215" t="s">
        <v>473</v>
      </c>
      <c r="C360" s="252">
        <v>200000</v>
      </c>
      <c r="D360" s="218">
        <f t="shared" si="67"/>
        <v>0</v>
      </c>
      <c r="E360" s="218"/>
      <c r="F360" s="218"/>
      <c r="G360" s="218"/>
      <c r="H360" s="218"/>
      <c r="I360" s="234"/>
      <c r="J360" s="227" t="s">
        <v>305</v>
      </c>
    </row>
    <row r="361" ht="18.75" customHeight="1" spans="1:10">
      <c r="A361" s="207"/>
      <c r="B361" s="215" t="s">
        <v>474</v>
      </c>
      <c r="C361" s="252">
        <v>7000000</v>
      </c>
      <c r="D361" s="218">
        <f t="shared" si="67"/>
        <v>0</v>
      </c>
      <c r="E361" s="218"/>
      <c r="F361" s="218"/>
      <c r="G361" s="218"/>
      <c r="H361" s="218"/>
      <c r="I361" s="234"/>
      <c r="J361" s="227"/>
    </row>
    <row r="362" ht="18.75" customHeight="1" spans="1:10">
      <c r="A362" s="207"/>
      <c r="B362" s="208" t="s">
        <v>475</v>
      </c>
      <c r="C362" s="284">
        <v>3400000</v>
      </c>
      <c r="D362" s="218">
        <f t="shared" si="67"/>
        <v>0</v>
      </c>
      <c r="E362" s="218"/>
      <c r="F362" s="218"/>
      <c r="G362" s="218"/>
      <c r="H362" s="218"/>
      <c r="I362" s="234"/>
      <c r="J362" s="227"/>
    </row>
    <row r="363" ht="18.75" customHeight="1" spans="1:10">
      <c r="A363" s="207"/>
      <c r="B363" s="200" t="s">
        <v>290</v>
      </c>
      <c r="C363" s="284"/>
      <c r="D363" s="218">
        <f t="shared" si="67"/>
        <v>5000000</v>
      </c>
      <c r="E363" s="218"/>
      <c r="F363" s="218">
        <v>5000000</v>
      </c>
      <c r="G363" s="218"/>
      <c r="H363" s="218"/>
      <c r="I363" s="234"/>
      <c r="J363" s="227"/>
    </row>
    <row r="364" ht="18.75" customHeight="1" spans="1:10">
      <c r="A364" s="191" t="s">
        <v>476</v>
      </c>
      <c r="B364" s="191"/>
      <c r="C364" s="202">
        <f>SUM(C365:C367)</f>
        <v>13300000</v>
      </c>
      <c r="D364" s="202">
        <f t="shared" ref="D364:H364" si="69">SUM(D365:D367)</f>
        <v>300000</v>
      </c>
      <c r="E364" s="202">
        <f t="shared" si="69"/>
        <v>300000</v>
      </c>
      <c r="F364" s="202">
        <f t="shared" si="69"/>
        <v>0</v>
      </c>
      <c r="G364" s="202">
        <f t="shared" si="69"/>
        <v>0</v>
      </c>
      <c r="H364" s="202">
        <f t="shared" si="69"/>
        <v>0</v>
      </c>
      <c r="I364" s="159"/>
      <c r="J364" s="227"/>
    </row>
    <row r="365" ht="18.75" customHeight="1" spans="1:10">
      <c r="A365" s="207"/>
      <c r="B365" s="215" t="s">
        <v>477</v>
      </c>
      <c r="C365" s="252">
        <v>300000</v>
      </c>
      <c r="D365" s="218">
        <f t="shared" ref="D365:D367" si="70">SUM(E365:H365)</f>
        <v>300000</v>
      </c>
      <c r="E365" s="218">
        <v>300000</v>
      </c>
      <c r="F365" s="218"/>
      <c r="G365" s="218"/>
      <c r="H365" s="218"/>
      <c r="I365" s="234"/>
      <c r="J365" s="227"/>
    </row>
    <row r="366" ht="18.75" customHeight="1" spans="1:10">
      <c r="A366" s="207"/>
      <c r="B366" s="208" t="s">
        <v>478</v>
      </c>
      <c r="C366" s="284">
        <v>1000000</v>
      </c>
      <c r="D366" s="218">
        <f t="shared" si="70"/>
        <v>0</v>
      </c>
      <c r="E366" s="218"/>
      <c r="F366" s="218"/>
      <c r="G366" s="218"/>
      <c r="H366" s="218"/>
      <c r="I366" s="234"/>
      <c r="J366" s="227"/>
    </row>
    <row r="367" ht="18.75" customHeight="1" spans="1:10">
      <c r="A367" s="207"/>
      <c r="B367" s="200" t="s">
        <v>290</v>
      </c>
      <c r="C367" s="284">
        <v>12000000</v>
      </c>
      <c r="D367" s="218">
        <f t="shared" si="70"/>
        <v>0</v>
      </c>
      <c r="E367" s="218"/>
      <c r="F367" s="218"/>
      <c r="G367" s="218"/>
      <c r="H367" s="218"/>
      <c r="I367" s="234"/>
      <c r="J367" s="227"/>
    </row>
    <row r="368" ht="18.75" customHeight="1" spans="1:10">
      <c r="A368" s="191" t="s">
        <v>479</v>
      </c>
      <c r="B368" s="191"/>
      <c r="C368" s="202">
        <f>SUM(C369:C374)</f>
        <v>30499000</v>
      </c>
      <c r="D368" s="202">
        <f t="shared" ref="D368:H368" si="71">SUM(D369:D374)</f>
        <v>28828100</v>
      </c>
      <c r="E368" s="202">
        <f t="shared" si="71"/>
        <v>530000</v>
      </c>
      <c r="F368" s="202">
        <f t="shared" si="71"/>
        <v>28298100</v>
      </c>
      <c r="G368" s="202">
        <f t="shared" si="71"/>
        <v>0</v>
      </c>
      <c r="H368" s="202">
        <f t="shared" si="71"/>
        <v>0</v>
      </c>
      <c r="I368" s="159"/>
      <c r="J368" s="227"/>
    </row>
    <row r="369" ht="18.75" customHeight="1" spans="1:10">
      <c r="A369" s="207"/>
      <c r="B369" s="280" t="s">
        <v>480</v>
      </c>
      <c r="C369" s="281">
        <v>4098100</v>
      </c>
      <c r="D369" s="217">
        <f t="shared" ref="D369:D374" si="72">SUM(E369:H369)</f>
        <v>4098100</v>
      </c>
      <c r="E369" s="217"/>
      <c r="F369" s="217">
        <v>4098100</v>
      </c>
      <c r="G369" s="217"/>
      <c r="H369" s="217"/>
      <c r="I369" s="230"/>
      <c r="J369" s="303" t="s">
        <v>481</v>
      </c>
    </row>
    <row r="370" ht="18.75" customHeight="1" spans="1:10">
      <c r="A370" s="207"/>
      <c r="B370" s="280" t="s">
        <v>482</v>
      </c>
      <c r="C370" s="281">
        <v>820000</v>
      </c>
      <c r="D370" s="217">
        <f t="shared" si="72"/>
        <v>820000</v>
      </c>
      <c r="E370" s="217"/>
      <c r="F370" s="217">
        <v>820000</v>
      </c>
      <c r="G370" s="217"/>
      <c r="H370" s="217"/>
      <c r="I370" s="230"/>
      <c r="J370" s="303" t="s">
        <v>483</v>
      </c>
    </row>
    <row r="371" ht="27" customHeight="1" spans="1:10">
      <c r="A371" s="207"/>
      <c r="B371" s="221" t="s">
        <v>484</v>
      </c>
      <c r="C371" s="222">
        <v>23380000</v>
      </c>
      <c r="D371" s="217">
        <f t="shared" si="72"/>
        <v>23380000</v>
      </c>
      <c r="E371" s="217"/>
      <c r="F371" s="217">
        <v>23380000</v>
      </c>
      <c r="G371" s="217"/>
      <c r="H371" s="217"/>
      <c r="I371" s="230"/>
      <c r="J371" s="303" t="s">
        <v>485</v>
      </c>
    </row>
    <row r="372" ht="18.75" customHeight="1" spans="1:10">
      <c r="A372" s="212"/>
      <c r="B372" s="215" t="s">
        <v>486</v>
      </c>
      <c r="C372" s="252">
        <v>530000</v>
      </c>
      <c r="D372" s="217">
        <f t="shared" si="72"/>
        <v>530000</v>
      </c>
      <c r="E372" s="217">
        <v>530000</v>
      </c>
      <c r="F372" s="262"/>
      <c r="G372" s="262"/>
      <c r="H372" s="262"/>
      <c r="I372" s="234"/>
      <c r="J372" s="264"/>
    </row>
    <row r="373" ht="18.75" customHeight="1" spans="1:10">
      <c r="A373" s="207"/>
      <c r="B373" s="280" t="s">
        <v>487</v>
      </c>
      <c r="C373" s="281">
        <v>570900</v>
      </c>
      <c r="D373" s="217">
        <f t="shared" si="72"/>
        <v>0</v>
      </c>
      <c r="E373" s="217"/>
      <c r="F373" s="217"/>
      <c r="G373" s="217"/>
      <c r="H373" s="217"/>
      <c r="I373" s="230"/>
      <c r="J373" s="303" t="s">
        <v>488</v>
      </c>
    </row>
    <row r="374" ht="28.5" customHeight="1" spans="1:10">
      <c r="A374" s="207"/>
      <c r="B374" s="280" t="s">
        <v>489</v>
      </c>
      <c r="C374" s="281">
        <v>1100000</v>
      </c>
      <c r="D374" s="217">
        <f t="shared" si="72"/>
        <v>0</v>
      </c>
      <c r="E374" s="217"/>
      <c r="F374" s="217"/>
      <c r="G374" s="217"/>
      <c r="H374" s="217"/>
      <c r="I374" s="230"/>
      <c r="J374" s="303" t="s">
        <v>490</v>
      </c>
    </row>
    <row r="375" ht="18.75" customHeight="1" spans="1:10">
      <c r="A375" s="135" t="s">
        <v>491</v>
      </c>
      <c r="B375" s="135"/>
      <c r="C375" s="205">
        <f>SUM(C376,C388,C405,C409,C420,C433,C452)</f>
        <v>692127487</v>
      </c>
      <c r="D375" s="123">
        <f>SUM(D376,D388,D405,D409,D420,D433,D452)</f>
        <v>696412788</v>
      </c>
      <c r="E375" s="123">
        <f>SUM(E376,E388,E405,E409,E420,E433,E452)</f>
        <v>335962788</v>
      </c>
      <c r="F375" s="123">
        <f>SUM(F376,F388,F405,F409,F420,F433,F452)</f>
        <v>499750000</v>
      </c>
      <c r="G375" s="123"/>
      <c r="H375" s="123"/>
      <c r="I375" s="156"/>
      <c r="J375" s="306" t="s">
        <v>492</v>
      </c>
    </row>
    <row r="376" ht="18.75" customHeight="1" spans="1:10">
      <c r="A376" s="191" t="s">
        <v>493</v>
      </c>
      <c r="B376" s="191"/>
      <c r="C376" s="285">
        <f>SUM(C377:C387)</f>
        <v>266109927</v>
      </c>
      <c r="D376" s="285">
        <f t="shared" ref="D376:H376" si="73">SUM(D377:D387)</f>
        <v>261443808</v>
      </c>
      <c r="E376" s="285">
        <f t="shared" si="73"/>
        <v>156643808</v>
      </c>
      <c r="F376" s="285">
        <f t="shared" si="73"/>
        <v>104800000</v>
      </c>
      <c r="G376" s="285">
        <f t="shared" si="73"/>
        <v>0</v>
      </c>
      <c r="H376" s="285">
        <f t="shared" si="73"/>
        <v>0</v>
      </c>
      <c r="I376" s="159"/>
      <c r="J376" s="307"/>
    </row>
    <row r="377" ht="57" customHeight="1" spans="1:10">
      <c r="A377" s="286"/>
      <c r="B377" s="287" t="s">
        <v>494</v>
      </c>
      <c r="C377" s="288">
        <v>35000000</v>
      </c>
      <c r="D377" s="289">
        <f>SUM(E377:G377)</f>
        <v>36000000</v>
      </c>
      <c r="E377" s="290">
        <v>9000000</v>
      </c>
      <c r="F377" s="289">
        <v>27000000</v>
      </c>
      <c r="G377" s="291"/>
      <c r="H377" s="291"/>
      <c r="I377" s="308"/>
      <c r="J377" s="309" t="s">
        <v>495</v>
      </c>
    </row>
    <row r="378" ht="55.5" customHeight="1" spans="1:10">
      <c r="A378" s="286"/>
      <c r="B378" s="292" t="s">
        <v>496</v>
      </c>
      <c r="C378" s="293">
        <v>72500000</v>
      </c>
      <c r="D378" s="294">
        <f t="shared" ref="D378:D380" si="74">SUM(E378:H378)</f>
        <v>69600000</v>
      </c>
      <c r="E378" s="290">
        <v>13600000</v>
      </c>
      <c r="F378" s="294">
        <v>56000000</v>
      </c>
      <c r="G378" s="294"/>
      <c r="H378" s="294"/>
      <c r="I378" s="310"/>
      <c r="J378" s="311" t="s">
        <v>497</v>
      </c>
    </row>
    <row r="379" ht="42.75" customHeight="1" spans="1:10">
      <c r="A379" s="286"/>
      <c r="B379" s="295" t="s">
        <v>498</v>
      </c>
      <c r="C379" s="296">
        <v>2900000</v>
      </c>
      <c r="D379" s="294">
        <f t="shared" si="74"/>
        <v>2900000</v>
      </c>
      <c r="E379" s="290">
        <v>1300000</v>
      </c>
      <c r="F379" s="294">
        <v>1600000</v>
      </c>
      <c r="G379" s="294"/>
      <c r="H379" s="294"/>
      <c r="I379" s="310"/>
      <c r="J379" s="311" t="s">
        <v>499</v>
      </c>
    </row>
    <row r="380" ht="18.75" customHeight="1" spans="1:11">
      <c r="A380" s="297"/>
      <c r="B380" s="298" t="s">
        <v>500</v>
      </c>
      <c r="C380" s="281">
        <v>873819</v>
      </c>
      <c r="D380" s="294">
        <f t="shared" si="74"/>
        <v>895700</v>
      </c>
      <c r="E380" s="290">
        <v>895700</v>
      </c>
      <c r="F380" s="290"/>
      <c r="G380" s="294"/>
      <c r="H380" s="294"/>
      <c r="I380" s="294"/>
      <c r="J380" s="312" t="s">
        <v>501</v>
      </c>
      <c r="K380" s="313" t="s">
        <v>501</v>
      </c>
    </row>
    <row r="381" ht="24.75" customHeight="1" spans="1:11">
      <c r="A381" s="297"/>
      <c r="B381" s="298" t="s">
        <v>502</v>
      </c>
      <c r="C381" s="281">
        <v>750000</v>
      </c>
      <c r="D381" s="294">
        <f t="shared" ref="D381:D386" si="75">SUM(E381:H381)</f>
        <v>800000</v>
      </c>
      <c r="E381" s="290">
        <v>600000</v>
      </c>
      <c r="F381" s="290">
        <v>200000</v>
      </c>
      <c r="G381" s="294"/>
      <c r="H381" s="294"/>
      <c r="I381" s="294"/>
      <c r="J381" s="312" t="s">
        <v>503</v>
      </c>
      <c r="K381" s="313" t="s">
        <v>503</v>
      </c>
    </row>
    <row r="382" ht="45" customHeight="1" spans="1:10">
      <c r="A382" s="286"/>
      <c r="B382" s="299" t="s">
        <v>504</v>
      </c>
      <c r="C382" s="293">
        <v>150000000</v>
      </c>
      <c r="D382" s="262">
        <f t="shared" si="75"/>
        <v>150000000</v>
      </c>
      <c r="E382" s="300">
        <v>130000000</v>
      </c>
      <c r="F382" s="262">
        <v>20000000</v>
      </c>
      <c r="G382" s="262"/>
      <c r="H382" s="262"/>
      <c r="I382" s="310"/>
      <c r="J382" s="314" t="s">
        <v>505</v>
      </c>
    </row>
    <row r="383" ht="39" customHeight="1" spans="1:10">
      <c r="A383" s="286"/>
      <c r="B383" s="301" t="s">
        <v>506</v>
      </c>
      <c r="C383" s="302">
        <v>420108</v>
      </c>
      <c r="D383" s="294">
        <f t="shared" si="75"/>
        <v>420108</v>
      </c>
      <c r="E383" s="290">
        <v>420108</v>
      </c>
      <c r="F383" s="294"/>
      <c r="G383" s="294"/>
      <c r="H383" s="294"/>
      <c r="I383" s="310"/>
      <c r="J383" s="315" t="s">
        <v>507</v>
      </c>
    </row>
    <row r="384" ht="27" customHeight="1" spans="1:10">
      <c r="A384" s="286"/>
      <c r="B384" s="301" t="s">
        <v>508</v>
      </c>
      <c r="C384" s="302">
        <v>186000</v>
      </c>
      <c r="D384" s="294">
        <f t="shared" si="75"/>
        <v>228000</v>
      </c>
      <c r="E384" s="290">
        <v>228000</v>
      </c>
      <c r="F384" s="294"/>
      <c r="G384" s="294"/>
      <c r="H384" s="294"/>
      <c r="I384" s="310"/>
      <c r="J384" s="316" t="s">
        <v>509</v>
      </c>
    </row>
    <row r="385" ht="18.75" customHeight="1" spans="1:10">
      <c r="A385" s="286"/>
      <c r="B385" s="292" t="s">
        <v>510</v>
      </c>
      <c r="C385" s="293">
        <v>2880000</v>
      </c>
      <c r="D385" s="262">
        <f t="shared" si="75"/>
        <v>0</v>
      </c>
      <c r="E385" s="262"/>
      <c r="F385" s="262"/>
      <c r="G385" s="262"/>
      <c r="H385" s="262"/>
      <c r="I385" s="310"/>
      <c r="J385" s="353" t="s">
        <v>511</v>
      </c>
    </row>
    <row r="386" ht="18.75" customHeight="1" spans="1:10">
      <c r="A386" s="286"/>
      <c r="B386" s="317" t="s">
        <v>512</v>
      </c>
      <c r="C386" s="318">
        <v>600000</v>
      </c>
      <c r="D386" s="262">
        <f t="shared" si="75"/>
        <v>600000</v>
      </c>
      <c r="E386" s="262">
        <v>600000</v>
      </c>
      <c r="F386" s="262"/>
      <c r="G386" s="262"/>
      <c r="H386" s="262"/>
      <c r="I386" s="310"/>
      <c r="J386" s="312" t="s">
        <v>513</v>
      </c>
    </row>
    <row r="387" ht="18.75" customHeight="1" spans="1:10">
      <c r="A387" s="286"/>
      <c r="B387" s="200" t="s">
        <v>290</v>
      </c>
      <c r="C387" s="293"/>
      <c r="D387" s="262"/>
      <c r="E387" s="300"/>
      <c r="F387" s="262"/>
      <c r="G387" s="262"/>
      <c r="H387" s="262"/>
      <c r="I387" s="310"/>
      <c r="J387" s="314"/>
    </row>
    <row r="388" ht="18.75" customHeight="1" spans="1:10">
      <c r="A388" s="191" t="s">
        <v>514</v>
      </c>
      <c r="B388" s="191"/>
      <c r="C388" s="202">
        <f>SUM(C389:C404)</f>
        <v>87598160</v>
      </c>
      <c r="D388" s="202">
        <f t="shared" ref="D388:H388" si="76">SUM(D389:D404)</f>
        <v>99365880</v>
      </c>
      <c r="E388" s="202">
        <f t="shared" si="76"/>
        <v>36115880</v>
      </c>
      <c r="F388" s="202">
        <f t="shared" si="76"/>
        <v>63250000</v>
      </c>
      <c r="G388" s="202">
        <f t="shared" si="76"/>
        <v>0</v>
      </c>
      <c r="H388" s="202">
        <f t="shared" si="76"/>
        <v>0</v>
      </c>
      <c r="I388" s="159"/>
      <c r="J388" s="354"/>
    </row>
    <row r="389" ht="57" customHeight="1" spans="1:10">
      <c r="A389" s="319"/>
      <c r="B389" s="320" t="s">
        <v>515</v>
      </c>
      <c r="C389" s="321">
        <v>14200000</v>
      </c>
      <c r="D389" s="322">
        <f t="shared" ref="D389:D403" si="77">SUM(E389:H389)</f>
        <v>15500000</v>
      </c>
      <c r="E389" s="322">
        <v>6500000</v>
      </c>
      <c r="F389" s="322">
        <v>9000000</v>
      </c>
      <c r="G389" s="322"/>
      <c r="H389" s="322"/>
      <c r="I389" s="274"/>
      <c r="J389" s="355" t="s">
        <v>516</v>
      </c>
    </row>
    <row r="390" ht="53.25" customHeight="1" spans="1:10">
      <c r="A390" s="319"/>
      <c r="B390" s="320" t="s">
        <v>517</v>
      </c>
      <c r="C390" s="321">
        <v>29640000</v>
      </c>
      <c r="D390" s="322">
        <f t="shared" si="77"/>
        <v>33000000</v>
      </c>
      <c r="E390" s="322">
        <v>8000000</v>
      </c>
      <c r="F390" s="322">
        <v>25000000</v>
      </c>
      <c r="G390" s="322"/>
      <c r="H390" s="322"/>
      <c r="I390" s="274"/>
      <c r="J390" s="355" t="s">
        <v>518</v>
      </c>
    </row>
    <row r="391" ht="63" customHeight="1" spans="1:10">
      <c r="A391" s="319"/>
      <c r="B391" s="320" t="s">
        <v>519</v>
      </c>
      <c r="C391" s="323">
        <v>20000000</v>
      </c>
      <c r="D391" s="322">
        <f t="shared" si="77"/>
        <v>27300000</v>
      </c>
      <c r="E391" s="322">
        <v>6300000</v>
      </c>
      <c r="F391" s="322">
        <v>21000000</v>
      </c>
      <c r="G391" s="322"/>
      <c r="H391" s="322"/>
      <c r="I391" s="274"/>
      <c r="J391" s="356" t="s">
        <v>520</v>
      </c>
    </row>
    <row r="392" ht="18.75" customHeight="1" spans="1:10">
      <c r="A392" s="319"/>
      <c r="B392" s="320" t="s">
        <v>521</v>
      </c>
      <c r="C392" s="323">
        <v>224640</v>
      </c>
      <c r="D392" s="258">
        <f t="shared" si="77"/>
        <v>224640</v>
      </c>
      <c r="E392" s="258">
        <v>224640</v>
      </c>
      <c r="F392" s="258"/>
      <c r="G392" s="258"/>
      <c r="H392" s="258"/>
      <c r="I392" s="274"/>
      <c r="J392" s="355" t="s">
        <v>522</v>
      </c>
    </row>
    <row r="393" ht="48.75" customHeight="1" spans="1:10">
      <c r="A393" s="319"/>
      <c r="B393" s="320" t="s">
        <v>523</v>
      </c>
      <c r="C393" s="323">
        <v>144000</v>
      </c>
      <c r="D393" s="258">
        <f t="shared" si="77"/>
        <v>144000</v>
      </c>
      <c r="E393" s="258">
        <v>144000</v>
      </c>
      <c r="F393" s="258"/>
      <c r="G393" s="258"/>
      <c r="H393" s="258"/>
      <c r="I393" s="274"/>
      <c r="J393" s="357" t="s">
        <v>524</v>
      </c>
    </row>
    <row r="394" ht="78" customHeight="1" spans="1:10">
      <c r="A394" s="319"/>
      <c r="B394" s="320" t="s">
        <v>525</v>
      </c>
      <c r="C394" s="323">
        <v>1710000</v>
      </c>
      <c r="D394" s="258">
        <f t="shared" si="77"/>
        <v>1710000</v>
      </c>
      <c r="E394" s="258"/>
      <c r="F394" s="258">
        <v>1710000</v>
      </c>
      <c r="G394" s="258"/>
      <c r="H394" s="258"/>
      <c r="I394" s="274"/>
      <c r="J394" s="357" t="s">
        <v>526</v>
      </c>
    </row>
    <row r="395" ht="44.25" customHeight="1" spans="1:10">
      <c r="A395" s="319"/>
      <c r="B395" s="320" t="s">
        <v>527</v>
      </c>
      <c r="C395" s="323">
        <v>3300000</v>
      </c>
      <c r="D395" s="258">
        <f t="shared" si="77"/>
        <v>3300000</v>
      </c>
      <c r="E395" s="324">
        <v>3300000</v>
      </c>
      <c r="F395" s="258"/>
      <c r="G395" s="258"/>
      <c r="H395" s="258"/>
      <c r="I395" s="274"/>
      <c r="J395" s="358" t="s">
        <v>528</v>
      </c>
    </row>
    <row r="396" ht="47.25" customHeight="1" spans="1:10">
      <c r="A396" s="319"/>
      <c r="B396" s="320" t="s">
        <v>529</v>
      </c>
      <c r="C396" s="323">
        <v>7080000</v>
      </c>
      <c r="D396" s="322">
        <f t="shared" si="77"/>
        <v>5800000</v>
      </c>
      <c r="E396" s="325">
        <v>5800000</v>
      </c>
      <c r="F396" s="322"/>
      <c r="G396" s="322"/>
      <c r="H396" s="322"/>
      <c r="I396" s="274"/>
      <c r="J396" s="358" t="s">
        <v>530</v>
      </c>
    </row>
    <row r="397" ht="21.75" customHeight="1" spans="1:10">
      <c r="A397" s="319"/>
      <c r="B397" s="320" t="s">
        <v>531</v>
      </c>
      <c r="C397" s="323">
        <v>1800000</v>
      </c>
      <c r="D397" s="258">
        <f t="shared" si="77"/>
        <v>1800000</v>
      </c>
      <c r="E397" s="324">
        <v>1800000</v>
      </c>
      <c r="F397" s="258"/>
      <c r="G397" s="258"/>
      <c r="H397" s="258"/>
      <c r="I397" s="274"/>
      <c r="J397" s="358" t="s">
        <v>532</v>
      </c>
    </row>
    <row r="398" ht="18.75" customHeight="1" spans="1:10">
      <c r="A398" s="319"/>
      <c r="B398" s="320" t="s">
        <v>533</v>
      </c>
      <c r="C398" s="323">
        <v>2000000</v>
      </c>
      <c r="D398" s="258">
        <f t="shared" si="77"/>
        <v>1500000</v>
      </c>
      <c r="E398" s="258"/>
      <c r="F398" s="258">
        <v>1500000</v>
      </c>
      <c r="G398" s="258"/>
      <c r="H398" s="258"/>
      <c r="I398" s="274"/>
      <c r="J398" s="353" t="s">
        <v>534</v>
      </c>
    </row>
    <row r="399" ht="18.75" customHeight="1" spans="1:10">
      <c r="A399" s="319"/>
      <c r="B399" s="320" t="s">
        <v>535</v>
      </c>
      <c r="C399" s="323">
        <v>150000</v>
      </c>
      <c r="D399" s="258">
        <f t="shared" si="77"/>
        <v>40000</v>
      </c>
      <c r="E399" s="258"/>
      <c r="F399" s="258">
        <v>40000</v>
      </c>
      <c r="G399" s="258"/>
      <c r="H399" s="258"/>
      <c r="I399" s="274"/>
      <c r="J399" s="312" t="s">
        <v>536</v>
      </c>
    </row>
    <row r="400" ht="18.75" customHeight="1" spans="1:10">
      <c r="A400" s="319"/>
      <c r="B400" s="320" t="s">
        <v>537</v>
      </c>
      <c r="C400" s="323">
        <v>610000</v>
      </c>
      <c r="D400" s="258">
        <f t="shared" si="77"/>
        <v>610000</v>
      </c>
      <c r="E400" s="258">
        <v>610000</v>
      </c>
      <c r="F400" s="258"/>
      <c r="G400" s="258"/>
      <c r="H400" s="258"/>
      <c r="I400" s="274"/>
      <c r="J400" s="353" t="s">
        <v>538</v>
      </c>
    </row>
    <row r="401" ht="48" customHeight="1" spans="1:10">
      <c r="A401" s="319"/>
      <c r="B401" s="320" t="s">
        <v>539</v>
      </c>
      <c r="C401" s="323">
        <v>5750000</v>
      </c>
      <c r="D401" s="322">
        <f t="shared" si="77"/>
        <v>7800000</v>
      </c>
      <c r="E401" s="322">
        <v>2800000</v>
      </c>
      <c r="F401" s="322">
        <v>5000000</v>
      </c>
      <c r="G401" s="322"/>
      <c r="H401" s="322"/>
      <c r="I401" s="274"/>
      <c r="J401" s="312" t="s">
        <v>540</v>
      </c>
    </row>
    <row r="402" ht="39.75" customHeight="1" spans="1:10">
      <c r="A402" s="319"/>
      <c r="B402" s="320" t="s">
        <v>541</v>
      </c>
      <c r="C402" s="323">
        <v>608320</v>
      </c>
      <c r="D402" s="322">
        <f t="shared" si="77"/>
        <v>637240</v>
      </c>
      <c r="E402" s="322">
        <v>637240</v>
      </c>
      <c r="F402" s="322"/>
      <c r="G402" s="322"/>
      <c r="H402" s="322"/>
      <c r="I402" s="274"/>
      <c r="J402" s="359" t="s">
        <v>542</v>
      </c>
    </row>
    <row r="403" ht="18.75" customHeight="1" spans="1:10">
      <c r="A403" s="319"/>
      <c r="B403" s="320" t="s">
        <v>543</v>
      </c>
      <c r="C403" s="323">
        <v>381200</v>
      </c>
      <c r="D403" s="258">
        <f t="shared" si="77"/>
        <v>0</v>
      </c>
      <c r="E403" s="258"/>
      <c r="F403" s="258"/>
      <c r="G403" s="258"/>
      <c r="H403" s="258"/>
      <c r="I403" s="274"/>
      <c r="J403" s="355"/>
    </row>
    <row r="404" ht="18.75" customHeight="1" spans="1:10">
      <c r="A404" s="319"/>
      <c r="B404" s="200" t="s">
        <v>290</v>
      </c>
      <c r="C404" s="323"/>
      <c r="D404" s="258"/>
      <c r="E404" s="258"/>
      <c r="F404" s="258"/>
      <c r="G404" s="258"/>
      <c r="H404" s="258"/>
      <c r="I404" s="274"/>
      <c r="J404" s="355"/>
    </row>
    <row r="405" ht="18.75" customHeight="1" spans="1:10">
      <c r="A405" s="326" t="s">
        <v>544</v>
      </c>
      <c r="B405" s="326"/>
      <c r="C405" s="327">
        <f t="shared" ref="C405:H405" si="78">SUM(C406:C408)</f>
        <v>440000</v>
      </c>
      <c r="D405" s="327">
        <f t="shared" si="78"/>
        <v>2900000</v>
      </c>
      <c r="E405" s="327">
        <f t="shared" si="78"/>
        <v>300000</v>
      </c>
      <c r="F405" s="327">
        <f t="shared" si="78"/>
        <v>2600000</v>
      </c>
      <c r="G405" s="327">
        <f t="shared" si="78"/>
        <v>0</v>
      </c>
      <c r="H405" s="327">
        <f t="shared" si="78"/>
        <v>0</v>
      </c>
      <c r="I405" s="360"/>
      <c r="J405" s="354"/>
    </row>
    <row r="406" ht="18.75" customHeight="1" spans="1:10">
      <c r="A406" s="319"/>
      <c r="B406" s="298" t="s">
        <v>545</v>
      </c>
      <c r="C406" s="281">
        <v>400000</v>
      </c>
      <c r="D406" s="262">
        <f>SUM(E406:H406)</f>
        <v>300000</v>
      </c>
      <c r="E406" s="262">
        <v>300000</v>
      </c>
      <c r="F406" s="262"/>
      <c r="G406" s="262"/>
      <c r="H406" s="262"/>
      <c r="I406" s="310"/>
      <c r="J406" s="361"/>
    </row>
    <row r="407" ht="18.75" customHeight="1" spans="1:10">
      <c r="A407" s="319"/>
      <c r="B407" s="298" t="s">
        <v>546</v>
      </c>
      <c r="C407" s="281">
        <v>40000</v>
      </c>
      <c r="D407" s="262">
        <f>SUM(E407:H407)</f>
        <v>0</v>
      </c>
      <c r="E407" s="262"/>
      <c r="F407" s="262"/>
      <c r="G407" s="262"/>
      <c r="H407" s="262"/>
      <c r="I407" s="310"/>
      <c r="J407" s="361"/>
    </row>
    <row r="408" ht="18.75" customHeight="1" spans="1:10">
      <c r="A408" s="319"/>
      <c r="B408" s="200" t="s">
        <v>290</v>
      </c>
      <c r="C408" s="281"/>
      <c r="D408" s="262">
        <f>SUM(E408:H408)</f>
        <v>2600000</v>
      </c>
      <c r="E408" s="262"/>
      <c r="F408" s="262">
        <v>2600000</v>
      </c>
      <c r="G408" s="262"/>
      <c r="H408" s="262"/>
      <c r="I408" s="310"/>
      <c r="J408" s="361"/>
    </row>
    <row r="409" ht="18.75" customHeight="1" spans="1:10">
      <c r="A409" s="326" t="s">
        <v>547</v>
      </c>
      <c r="B409" s="326"/>
      <c r="C409" s="328">
        <f t="shared" ref="C409:H409" si="79">SUM(C410:C419)</f>
        <v>215337200</v>
      </c>
      <c r="D409" s="328">
        <f t="shared" si="79"/>
        <v>201366700</v>
      </c>
      <c r="E409" s="328">
        <f t="shared" si="79"/>
        <v>77966700</v>
      </c>
      <c r="F409" s="328">
        <f t="shared" si="79"/>
        <v>263200000</v>
      </c>
      <c r="G409" s="328">
        <f t="shared" si="79"/>
        <v>0</v>
      </c>
      <c r="H409" s="328">
        <f t="shared" si="79"/>
        <v>200000</v>
      </c>
      <c r="I409" s="360"/>
      <c r="J409" s="354"/>
    </row>
    <row r="410" ht="39.75" customHeight="1" spans="1:10">
      <c r="A410" s="319"/>
      <c r="B410" s="298" t="s">
        <v>548</v>
      </c>
      <c r="C410" s="281">
        <v>160760000</v>
      </c>
      <c r="D410" s="294">
        <f t="shared" ref="D410:D414" si="80">SUM(E410:H410)</f>
        <v>155919400</v>
      </c>
      <c r="E410" s="329">
        <v>32719400</v>
      </c>
      <c r="F410" s="330">
        <v>123200000</v>
      </c>
      <c r="G410" s="330"/>
      <c r="H410" s="330"/>
      <c r="I410" s="310"/>
      <c r="J410" s="362" t="s">
        <v>549</v>
      </c>
    </row>
    <row r="411" ht="47.25" customHeight="1" spans="1:10">
      <c r="A411" s="319"/>
      <c r="B411" s="298" t="s">
        <v>550</v>
      </c>
      <c r="C411" s="281">
        <v>30000000</v>
      </c>
      <c r="D411" s="262">
        <f t="shared" si="80"/>
        <v>30000000</v>
      </c>
      <c r="E411" s="331">
        <v>30000000</v>
      </c>
      <c r="F411" s="262"/>
      <c r="G411" s="262"/>
      <c r="H411" s="262"/>
      <c r="I411" s="310"/>
      <c r="J411" s="358" t="s">
        <v>551</v>
      </c>
    </row>
    <row r="412" ht="37.5" customHeight="1" spans="1:10">
      <c r="A412" s="319"/>
      <c r="B412" s="298" t="s">
        <v>552</v>
      </c>
      <c r="C412" s="281">
        <v>20000000</v>
      </c>
      <c r="D412" s="300">
        <f t="shared" si="80"/>
        <v>12000000</v>
      </c>
      <c r="E412" s="332">
        <v>12000000</v>
      </c>
      <c r="F412" s="333"/>
      <c r="G412" s="334"/>
      <c r="H412" s="334"/>
      <c r="I412" s="363"/>
      <c r="J412" s="362" t="s">
        <v>553</v>
      </c>
    </row>
    <row r="413" ht="29.25" customHeight="1" spans="1:10">
      <c r="A413" s="319"/>
      <c r="B413" s="298" t="s">
        <v>554</v>
      </c>
      <c r="C413" s="281">
        <v>567400</v>
      </c>
      <c r="D413" s="294">
        <f t="shared" si="80"/>
        <v>581600</v>
      </c>
      <c r="E413" s="329">
        <v>581600</v>
      </c>
      <c r="F413" s="294"/>
      <c r="G413" s="294"/>
      <c r="H413" s="294"/>
      <c r="I413" s="310"/>
      <c r="J413" s="364" t="s">
        <v>555</v>
      </c>
    </row>
    <row r="414" ht="48" customHeight="1" spans="1:10">
      <c r="A414" s="319"/>
      <c r="B414" s="298" t="s">
        <v>556</v>
      </c>
      <c r="C414" s="281">
        <v>930000</v>
      </c>
      <c r="D414" s="262">
        <f t="shared" si="80"/>
        <v>930000</v>
      </c>
      <c r="E414" s="331">
        <v>930000</v>
      </c>
      <c r="F414" s="262"/>
      <c r="G414" s="262"/>
      <c r="H414" s="262"/>
      <c r="I414" s="310"/>
      <c r="J414" s="365" t="s">
        <v>557</v>
      </c>
    </row>
    <row r="415" ht="30" customHeight="1" spans="1:10">
      <c r="A415" s="319"/>
      <c r="B415" s="298" t="s">
        <v>558</v>
      </c>
      <c r="C415" s="281">
        <v>1395000</v>
      </c>
      <c r="D415" s="290">
        <v>777600</v>
      </c>
      <c r="E415" s="335">
        <v>777600</v>
      </c>
      <c r="F415" s="294"/>
      <c r="G415" s="294"/>
      <c r="H415" s="294"/>
      <c r="I415" s="310"/>
      <c r="J415" s="364" t="s">
        <v>559</v>
      </c>
    </row>
    <row r="416" ht="30.75" customHeight="1" spans="1:10">
      <c r="A416" s="297"/>
      <c r="B416" s="298" t="s">
        <v>560</v>
      </c>
      <c r="C416" s="281">
        <v>784800</v>
      </c>
      <c r="D416" s="294">
        <f>SUM(E416:H416)</f>
        <v>958100</v>
      </c>
      <c r="E416" s="335">
        <v>958100</v>
      </c>
      <c r="F416" s="294"/>
      <c r="G416" s="294"/>
      <c r="H416" s="294"/>
      <c r="I416" s="310"/>
      <c r="J416" s="364" t="s">
        <v>561</v>
      </c>
    </row>
    <row r="417" ht="21" customHeight="1" spans="1:10">
      <c r="A417" s="319"/>
      <c r="B417" s="298" t="s">
        <v>562</v>
      </c>
      <c r="C417" s="281">
        <v>700000</v>
      </c>
      <c r="D417" s="262">
        <f>SUM(E417:H417)</f>
        <v>0</v>
      </c>
      <c r="E417" s="331"/>
      <c r="F417" s="262"/>
      <c r="G417" s="262"/>
      <c r="H417" s="262"/>
      <c r="I417" s="310"/>
      <c r="J417" s="364" t="s">
        <v>563</v>
      </c>
    </row>
    <row r="418" ht="18.75" customHeight="1" spans="1:10">
      <c r="A418" s="319"/>
      <c r="B418" s="336" t="s">
        <v>225</v>
      </c>
      <c r="C418" s="281">
        <v>200000</v>
      </c>
      <c r="D418" s="262">
        <f>SUM(E418:H418)</f>
        <v>200000</v>
      </c>
      <c r="E418" s="337"/>
      <c r="F418" s="262"/>
      <c r="G418" s="262"/>
      <c r="H418" s="262">
        <v>200000</v>
      </c>
      <c r="I418" s="310"/>
      <c r="J418" s="364" t="s">
        <v>564</v>
      </c>
    </row>
    <row r="419" ht="18.75" customHeight="1" spans="1:10">
      <c r="A419" s="319"/>
      <c r="B419" s="200" t="s">
        <v>290</v>
      </c>
      <c r="C419" s="281"/>
      <c r="D419" s="262"/>
      <c r="E419" s="337"/>
      <c r="F419" s="262">
        <v>140000000</v>
      </c>
      <c r="G419" s="262"/>
      <c r="H419" s="262"/>
      <c r="I419" s="310"/>
      <c r="J419" s="353"/>
    </row>
    <row r="420" ht="18.75" customHeight="1" spans="1:10">
      <c r="A420" s="326" t="s">
        <v>565</v>
      </c>
      <c r="B420" s="326"/>
      <c r="C420" s="327">
        <f>SUM(C421:C432)</f>
        <v>30136000</v>
      </c>
      <c r="D420" s="327">
        <f t="shared" ref="D420:H420" si="81">SUM(D421:D432)</f>
        <v>28760000</v>
      </c>
      <c r="E420" s="327">
        <f t="shared" si="81"/>
        <v>5760000</v>
      </c>
      <c r="F420" s="327">
        <f t="shared" si="81"/>
        <v>23000000</v>
      </c>
      <c r="G420" s="327">
        <f t="shared" si="81"/>
        <v>0</v>
      </c>
      <c r="H420" s="327">
        <f t="shared" si="81"/>
        <v>0</v>
      </c>
      <c r="I420" s="360"/>
      <c r="J420" s="354"/>
    </row>
    <row r="421" ht="81.75" customHeight="1" spans="1:10">
      <c r="A421" s="319"/>
      <c r="B421" s="338" t="s">
        <v>566</v>
      </c>
      <c r="C421" s="339">
        <v>21000000</v>
      </c>
      <c r="D421" s="340">
        <f t="shared" ref="D421:D432" si="82">SUM(E421:F421)</f>
        <v>1270000</v>
      </c>
      <c r="E421" s="341">
        <v>1270000</v>
      </c>
      <c r="F421" s="342"/>
      <c r="G421" s="342"/>
      <c r="H421" s="342"/>
      <c r="I421" s="310"/>
      <c r="J421" s="366" t="s">
        <v>567</v>
      </c>
    </row>
    <row r="422" ht="18.75" customHeight="1" spans="1:10">
      <c r="A422" s="319"/>
      <c r="B422" s="343" t="s">
        <v>568</v>
      </c>
      <c r="C422" s="344">
        <v>190000</v>
      </c>
      <c r="D422" s="340">
        <f t="shared" si="82"/>
        <v>190000</v>
      </c>
      <c r="E422" s="344">
        <v>190000</v>
      </c>
      <c r="F422" s="223"/>
      <c r="G422" s="223"/>
      <c r="H422" s="223"/>
      <c r="I422" s="310"/>
      <c r="J422" s="367" t="s">
        <v>569</v>
      </c>
    </row>
    <row r="423" ht="18.75" customHeight="1" spans="1:10">
      <c r="A423" s="319"/>
      <c r="B423" s="338" t="s">
        <v>570</v>
      </c>
      <c r="C423" s="345">
        <v>100000</v>
      </c>
      <c r="D423" s="346">
        <f t="shared" si="82"/>
        <v>100000</v>
      </c>
      <c r="E423" s="345">
        <v>100000</v>
      </c>
      <c r="F423" s="223"/>
      <c r="G423" s="223"/>
      <c r="H423" s="223"/>
      <c r="I423" s="310"/>
      <c r="J423" s="368" t="s">
        <v>571</v>
      </c>
    </row>
    <row r="424" ht="18.75" customHeight="1" spans="1:10">
      <c r="A424" s="319"/>
      <c r="B424" s="338" t="s">
        <v>572</v>
      </c>
      <c r="C424" s="339">
        <v>100000</v>
      </c>
      <c r="D424" s="340">
        <f t="shared" si="82"/>
        <v>0</v>
      </c>
      <c r="E424" s="340"/>
      <c r="F424" s="223"/>
      <c r="G424" s="223"/>
      <c r="H424" s="223"/>
      <c r="I424" s="310"/>
      <c r="J424" s="369" t="s">
        <v>573</v>
      </c>
    </row>
    <row r="425" ht="18.75" customHeight="1" spans="1:10">
      <c r="A425" s="319"/>
      <c r="B425" s="338" t="s">
        <v>574</v>
      </c>
      <c r="C425" s="339">
        <v>1100000</v>
      </c>
      <c r="D425" s="341">
        <f t="shared" si="82"/>
        <v>800000</v>
      </c>
      <c r="E425" s="341">
        <v>800000</v>
      </c>
      <c r="F425" s="290"/>
      <c r="G425" s="290"/>
      <c r="H425" s="290"/>
      <c r="I425" s="310"/>
      <c r="J425" s="367" t="s">
        <v>575</v>
      </c>
    </row>
    <row r="426" ht="36.75" customHeight="1" spans="1:10">
      <c r="A426" s="319"/>
      <c r="B426" s="338" t="s">
        <v>576</v>
      </c>
      <c r="C426" s="339">
        <v>3000000</v>
      </c>
      <c r="D426" s="341">
        <f t="shared" si="82"/>
        <v>1800000</v>
      </c>
      <c r="E426" s="341">
        <v>1800000</v>
      </c>
      <c r="F426" s="290"/>
      <c r="G426" s="290"/>
      <c r="H426" s="290"/>
      <c r="I426" s="310"/>
      <c r="J426" s="370" t="s">
        <v>577</v>
      </c>
    </row>
    <row r="427" ht="81" customHeight="1" spans="1:10">
      <c r="A427" s="319"/>
      <c r="B427" s="338" t="s">
        <v>578</v>
      </c>
      <c r="C427" s="339">
        <v>2100000</v>
      </c>
      <c r="D427" s="341">
        <f t="shared" si="82"/>
        <v>1600000</v>
      </c>
      <c r="E427" s="341">
        <v>1600000</v>
      </c>
      <c r="F427" s="290"/>
      <c r="G427" s="290"/>
      <c r="H427" s="290"/>
      <c r="I427" s="310"/>
      <c r="J427" s="371" t="s">
        <v>579</v>
      </c>
    </row>
    <row r="428" ht="36" customHeight="1" spans="1:10">
      <c r="A428" s="319"/>
      <c r="B428" s="338" t="s">
        <v>580</v>
      </c>
      <c r="C428" s="318">
        <v>200000</v>
      </c>
      <c r="D428" s="347">
        <f t="shared" si="82"/>
        <v>0</v>
      </c>
      <c r="E428" s="347"/>
      <c r="F428" s="223"/>
      <c r="G428" s="223"/>
      <c r="H428" s="223"/>
      <c r="I428" s="310"/>
      <c r="J428" s="369" t="s">
        <v>581</v>
      </c>
    </row>
    <row r="429" ht="18.75" customHeight="1" spans="1:10">
      <c r="A429" s="319"/>
      <c r="B429" s="338" t="s">
        <v>582</v>
      </c>
      <c r="C429" s="318">
        <v>1800000</v>
      </c>
      <c r="D429" s="348"/>
      <c r="E429" s="223"/>
      <c r="F429" s="348"/>
      <c r="G429" s="348"/>
      <c r="H429" s="348"/>
      <c r="I429" s="310"/>
      <c r="J429" s="372" t="s">
        <v>583</v>
      </c>
    </row>
    <row r="430" ht="18.75" customHeight="1" spans="1:10">
      <c r="A430" s="319"/>
      <c r="B430" s="338" t="s">
        <v>584</v>
      </c>
      <c r="C430" s="318">
        <v>92000</v>
      </c>
      <c r="D430" s="348">
        <f t="shared" si="82"/>
        <v>0</v>
      </c>
      <c r="E430" s="348"/>
      <c r="F430" s="223"/>
      <c r="G430" s="223"/>
      <c r="H430" s="223"/>
      <c r="I430" s="373"/>
      <c r="J430" s="371"/>
    </row>
    <row r="431" ht="18.75" customHeight="1" spans="1:10">
      <c r="A431" s="319"/>
      <c r="B431" s="338" t="s">
        <v>585</v>
      </c>
      <c r="C431" s="318">
        <v>454000</v>
      </c>
      <c r="D431" s="348">
        <f t="shared" si="82"/>
        <v>0</v>
      </c>
      <c r="E431" s="348"/>
      <c r="F431" s="223"/>
      <c r="G431" s="223"/>
      <c r="H431" s="223"/>
      <c r="I431" s="373"/>
      <c r="J431" s="371"/>
    </row>
    <row r="432" ht="18.75" customHeight="1" spans="1:10">
      <c r="A432" s="319"/>
      <c r="B432" s="200" t="s">
        <v>290</v>
      </c>
      <c r="C432" s="318"/>
      <c r="D432" s="348">
        <f t="shared" si="82"/>
        <v>23000000</v>
      </c>
      <c r="E432" s="348"/>
      <c r="F432" s="223">
        <v>23000000</v>
      </c>
      <c r="G432" s="223"/>
      <c r="H432" s="223"/>
      <c r="I432" s="373"/>
      <c r="J432" s="371"/>
    </row>
    <row r="433" ht="18.75" customHeight="1" spans="1:10">
      <c r="A433" s="326" t="s">
        <v>586</v>
      </c>
      <c r="B433" s="326"/>
      <c r="C433" s="328">
        <f t="shared" ref="C433:H433" si="83">SUM(C434:C451)</f>
        <v>92506200</v>
      </c>
      <c r="D433" s="328">
        <f t="shared" si="83"/>
        <v>102576400</v>
      </c>
      <c r="E433" s="328">
        <f t="shared" si="83"/>
        <v>59176400</v>
      </c>
      <c r="F433" s="328">
        <f t="shared" si="83"/>
        <v>42900000</v>
      </c>
      <c r="G433" s="328">
        <f t="shared" si="83"/>
        <v>0</v>
      </c>
      <c r="H433" s="328">
        <f t="shared" si="83"/>
        <v>500000</v>
      </c>
      <c r="I433" s="360"/>
      <c r="J433" s="354"/>
    </row>
    <row r="434" ht="39" customHeight="1" spans="1:10">
      <c r="A434" s="286"/>
      <c r="B434" s="298" t="s">
        <v>587</v>
      </c>
      <c r="C434" s="349">
        <v>25370000</v>
      </c>
      <c r="D434" s="350">
        <f t="shared" ref="D434:D451" si="84">SUM(E434:H434)</f>
        <v>5370000</v>
      </c>
      <c r="E434" s="350">
        <v>5370000</v>
      </c>
      <c r="F434" s="350"/>
      <c r="G434" s="350"/>
      <c r="H434" s="350"/>
      <c r="I434" s="310"/>
      <c r="J434" s="358" t="s">
        <v>588</v>
      </c>
    </row>
    <row r="435" ht="58.5" customHeight="1" spans="1:10">
      <c r="A435" s="286"/>
      <c r="B435" s="298" t="s">
        <v>589</v>
      </c>
      <c r="C435" s="349">
        <v>3743600</v>
      </c>
      <c r="D435" s="351">
        <f t="shared" si="84"/>
        <v>3583000</v>
      </c>
      <c r="E435" s="332">
        <v>3583000</v>
      </c>
      <c r="F435" s="332"/>
      <c r="G435" s="332"/>
      <c r="H435" s="332"/>
      <c r="I435" s="374"/>
      <c r="J435" s="375" t="s">
        <v>590</v>
      </c>
    </row>
    <row r="436" ht="33.75" customHeight="1" spans="1:10">
      <c r="A436" s="286"/>
      <c r="B436" s="298" t="s">
        <v>591</v>
      </c>
      <c r="C436" s="349">
        <v>4900000</v>
      </c>
      <c r="D436" s="350">
        <f t="shared" si="84"/>
        <v>1100000</v>
      </c>
      <c r="E436" s="350">
        <v>1100000</v>
      </c>
      <c r="F436" s="350"/>
      <c r="G436" s="350"/>
      <c r="H436" s="350"/>
      <c r="I436" s="310"/>
      <c r="J436" s="353" t="s">
        <v>592</v>
      </c>
    </row>
    <row r="437" ht="39.75" customHeight="1" spans="1:10">
      <c r="A437" s="286"/>
      <c r="B437" s="298" t="s">
        <v>593</v>
      </c>
      <c r="C437" s="349">
        <v>2450000</v>
      </c>
      <c r="D437" s="339">
        <f>SUM(E437:F437)</f>
        <v>3060000</v>
      </c>
      <c r="E437" s="339">
        <v>3060000</v>
      </c>
      <c r="F437" s="339"/>
      <c r="G437" s="339"/>
      <c r="H437" s="339"/>
      <c r="I437" s="235"/>
      <c r="J437" s="376" t="s">
        <v>594</v>
      </c>
    </row>
    <row r="438" ht="18.75" customHeight="1" spans="1:10">
      <c r="A438" s="286"/>
      <c r="B438" s="298" t="s">
        <v>595</v>
      </c>
      <c r="C438" s="349">
        <v>323400</v>
      </c>
      <c r="D438" s="350">
        <f t="shared" si="84"/>
        <v>323400</v>
      </c>
      <c r="E438" s="350">
        <v>323400</v>
      </c>
      <c r="F438" s="350"/>
      <c r="G438" s="350"/>
      <c r="H438" s="350"/>
      <c r="I438" s="310"/>
      <c r="J438" s="353" t="s">
        <v>596</v>
      </c>
    </row>
    <row r="439" ht="18.75" customHeight="1" spans="1:10">
      <c r="A439" s="286"/>
      <c r="B439" s="298" t="s">
        <v>597</v>
      </c>
      <c r="C439" s="349">
        <v>500000</v>
      </c>
      <c r="D439" s="350">
        <f t="shared" si="84"/>
        <v>500000</v>
      </c>
      <c r="E439" s="350">
        <v>500000</v>
      </c>
      <c r="F439" s="350"/>
      <c r="G439" s="350"/>
      <c r="H439" s="350"/>
      <c r="I439" s="310"/>
      <c r="J439" s="353" t="s">
        <v>598</v>
      </c>
    </row>
    <row r="440" ht="22.5" customHeight="1" spans="1:10">
      <c r="A440" s="286"/>
      <c r="B440" s="298" t="s">
        <v>599</v>
      </c>
      <c r="C440" s="349">
        <v>300000</v>
      </c>
      <c r="D440" s="350">
        <f t="shared" si="84"/>
        <v>300000</v>
      </c>
      <c r="E440" s="350">
        <v>300000</v>
      </c>
      <c r="F440" s="350"/>
      <c r="G440" s="350"/>
      <c r="H440" s="350"/>
      <c r="I440" s="310"/>
      <c r="J440" s="355" t="s">
        <v>600</v>
      </c>
    </row>
    <row r="441" ht="26.25" customHeight="1" spans="1:10">
      <c r="A441" s="286"/>
      <c r="B441" s="298" t="s">
        <v>601</v>
      </c>
      <c r="C441" s="349">
        <v>2000000</v>
      </c>
      <c r="D441" s="350">
        <f t="shared" si="84"/>
        <v>2000000</v>
      </c>
      <c r="E441" s="350">
        <v>2000000</v>
      </c>
      <c r="F441" s="350"/>
      <c r="G441" s="350"/>
      <c r="H441" s="350"/>
      <c r="I441" s="310"/>
      <c r="J441" s="353" t="s">
        <v>602</v>
      </c>
    </row>
    <row r="442" ht="43.5" customHeight="1" spans="1:10">
      <c r="A442" s="286"/>
      <c r="B442" s="298" t="s">
        <v>603</v>
      </c>
      <c r="C442" s="349">
        <v>11607000</v>
      </c>
      <c r="D442" s="339">
        <f>SUM(E442:F442)</f>
        <v>9700000</v>
      </c>
      <c r="E442" s="339">
        <v>6800000</v>
      </c>
      <c r="F442" s="339">
        <v>2900000</v>
      </c>
      <c r="G442" s="339"/>
      <c r="H442" s="339"/>
      <c r="I442" s="235"/>
      <c r="J442" s="376" t="s">
        <v>604</v>
      </c>
    </row>
    <row r="443" ht="32.25" customHeight="1" spans="1:10">
      <c r="A443" s="286"/>
      <c r="B443" s="298" t="s">
        <v>605</v>
      </c>
      <c r="C443" s="349">
        <v>6300000</v>
      </c>
      <c r="D443" s="350">
        <f>SUM(E443:H443)</f>
        <v>3000000</v>
      </c>
      <c r="E443" s="350">
        <v>3000000</v>
      </c>
      <c r="F443" s="350"/>
      <c r="G443" s="350"/>
      <c r="H443" s="350"/>
      <c r="I443" s="310"/>
      <c r="J443" s="353" t="s">
        <v>606</v>
      </c>
    </row>
    <row r="444" ht="30.75" customHeight="1" spans="1:10">
      <c r="A444" s="286"/>
      <c r="B444" s="298" t="s">
        <v>607</v>
      </c>
      <c r="C444" s="349">
        <v>1900000</v>
      </c>
      <c r="D444" s="341">
        <f>SUM(E444:F444)</f>
        <v>3140000</v>
      </c>
      <c r="E444" s="339">
        <v>3140000</v>
      </c>
      <c r="F444" s="352"/>
      <c r="G444" s="352"/>
      <c r="H444" s="352"/>
      <c r="I444" s="235"/>
      <c r="J444" s="376" t="s">
        <v>608</v>
      </c>
    </row>
    <row r="445" ht="21" customHeight="1" spans="1:10">
      <c r="A445" s="286"/>
      <c r="B445" s="298" t="s">
        <v>609</v>
      </c>
      <c r="C445" s="281">
        <v>0</v>
      </c>
      <c r="D445" s="262">
        <f>SUM(E445:H445)</f>
        <v>0</v>
      </c>
      <c r="E445" s="262"/>
      <c r="F445" s="262"/>
      <c r="G445" s="262"/>
      <c r="H445" s="262"/>
      <c r="I445" s="310"/>
      <c r="J445" s="358" t="s">
        <v>610</v>
      </c>
    </row>
    <row r="446" ht="18.75" customHeight="1" spans="1:10">
      <c r="A446" s="286"/>
      <c r="B446" s="298" t="s">
        <v>611</v>
      </c>
      <c r="C446" s="281">
        <v>2440000</v>
      </c>
      <c r="D446" s="262">
        <f t="shared" si="84"/>
        <v>0</v>
      </c>
      <c r="E446" s="262"/>
      <c r="F446" s="262"/>
      <c r="G446" s="262"/>
      <c r="H446" s="262"/>
      <c r="I446" s="310"/>
      <c r="J446" s="353" t="s">
        <v>612</v>
      </c>
    </row>
    <row r="447" ht="18.75" customHeight="1" spans="1:10">
      <c r="A447" s="286"/>
      <c r="B447" s="298" t="s">
        <v>613</v>
      </c>
      <c r="C447" s="281">
        <v>100000</v>
      </c>
      <c r="D447" s="262">
        <f t="shared" si="84"/>
        <v>0</v>
      </c>
      <c r="E447" s="262"/>
      <c r="F447" s="262"/>
      <c r="G447" s="262"/>
      <c r="H447" s="262"/>
      <c r="I447" s="310"/>
      <c r="J447" s="353"/>
    </row>
    <row r="448" ht="18.75" customHeight="1" spans="1:10">
      <c r="A448" s="286"/>
      <c r="B448" s="298" t="s">
        <v>614</v>
      </c>
      <c r="C448" s="281">
        <v>572200</v>
      </c>
      <c r="D448" s="262">
        <f t="shared" si="84"/>
        <v>0</v>
      </c>
      <c r="E448" s="262"/>
      <c r="F448" s="262"/>
      <c r="G448" s="262"/>
      <c r="H448" s="262"/>
      <c r="I448" s="310"/>
      <c r="J448" s="353"/>
    </row>
    <row r="449" ht="18.75" customHeight="1" spans="1:10">
      <c r="A449" s="286"/>
      <c r="B449" s="298" t="s">
        <v>615</v>
      </c>
      <c r="C449" s="281">
        <v>30000000</v>
      </c>
      <c r="D449" s="262">
        <f t="shared" si="84"/>
        <v>30000000</v>
      </c>
      <c r="E449" s="262">
        <v>30000000</v>
      </c>
      <c r="F449" s="262"/>
      <c r="G449" s="262"/>
      <c r="H449" s="262"/>
      <c r="I449" s="310"/>
      <c r="J449" s="387" t="s">
        <v>616</v>
      </c>
    </row>
    <row r="450" ht="18.75" customHeight="1" spans="1:10">
      <c r="A450" s="286"/>
      <c r="B450" s="336" t="s">
        <v>225</v>
      </c>
      <c r="C450" s="281"/>
      <c r="D450" s="262">
        <f t="shared" si="84"/>
        <v>500000</v>
      </c>
      <c r="E450" s="262"/>
      <c r="F450" s="262"/>
      <c r="G450" s="262"/>
      <c r="H450" s="262">
        <v>500000</v>
      </c>
      <c r="I450" s="310"/>
      <c r="J450" s="387"/>
    </row>
    <row r="451" ht="18.75" customHeight="1" spans="1:10">
      <c r="A451" s="286"/>
      <c r="B451" s="200" t="s">
        <v>290</v>
      </c>
      <c r="C451" s="281"/>
      <c r="D451" s="262">
        <f t="shared" si="84"/>
        <v>40000000</v>
      </c>
      <c r="E451" s="262"/>
      <c r="F451" s="262">
        <v>40000000</v>
      </c>
      <c r="G451" s="262"/>
      <c r="H451" s="262"/>
      <c r="I451" s="310"/>
      <c r="J451" s="388"/>
    </row>
    <row r="452" ht="18.75" customHeight="1" spans="1:10">
      <c r="A452" s="326" t="s">
        <v>617</v>
      </c>
      <c r="B452" s="326"/>
      <c r="C452" s="327">
        <v>0</v>
      </c>
      <c r="D452" s="377">
        <f t="shared" ref="D452:F452" si="85">SUM(D453:D453)</f>
        <v>0</v>
      </c>
      <c r="E452" s="377">
        <f t="shared" si="85"/>
        <v>0</v>
      </c>
      <c r="F452" s="377">
        <f t="shared" si="85"/>
        <v>0</v>
      </c>
      <c r="G452" s="377"/>
      <c r="H452" s="377"/>
      <c r="I452" s="360"/>
      <c r="J452" s="354"/>
    </row>
    <row r="453" ht="18.75" customHeight="1" spans="1:10">
      <c r="A453" s="297"/>
      <c r="B453" s="200" t="s">
        <v>290</v>
      </c>
      <c r="C453" s="281">
        <v>0</v>
      </c>
      <c r="D453" s="262">
        <f t="shared" ref="D453:D467" si="86">SUM(E453:H453)</f>
        <v>0</v>
      </c>
      <c r="E453" s="262"/>
      <c r="F453" s="262"/>
      <c r="G453" s="262"/>
      <c r="H453" s="262"/>
      <c r="I453" s="310"/>
      <c r="J453" s="389"/>
    </row>
    <row r="454" ht="18.75" customHeight="1" spans="1:10">
      <c r="A454" s="135" t="s">
        <v>618</v>
      </c>
      <c r="B454" s="135"/>
      <c r="C454" s="205">
        <v>76391759</v>
      </c>
      <c r="D454" s="123">
        <f>D455+D468+D483+D493+D502+D505</f>
        <v>103519859</v>
      </c>
      <c r="E454" s="123">
        <f>E455+E468+E483+E493+E502+E505</f>
        <v>20779859</v>
      </c>
      <c r="F454" s="123">
        <f>F455+F468+F483+F493+F502+F505</f>
        <v>76440000</v>
      </c>
      <c r="G454" s="123">
        <f>G455+G468+G483+G493+G502+G505</f>
        <v>0</v>
      </c>
      <c r="H454" s="123">
        <f>H455+H468+H483+H493+H502+H505</f>
        <v>5600000</v>
      </c>
      <c r="I454" s="156"/>
      <c r="J454" s="275"/>
    </row>
    <row r="455" ht="18.75" customHeight="1" spans="1:10">
      <c r="A455" s="191" t="s">
        <v>619</v>
      </c>
      <c r="B455" s="191"/>
      <c r="C455" s="202">
        <f>SUM(C456:C467)</f>
        <v>20898359</v>
      </c>
      <c r="D455" s="202">
        <f t="shared" ref="D455:H455" si="87">SUM(D456:D467)</f>
        <v>83478359</v>
      </c>
      <c r="E455" s="202">
        <f t="shared" si="87"/>
        <v>13078359</v>
      </c>
      <c r="F455" s="202">
        <f t="shared" si="87"/>
        <v>69800000</v>
      </c>
      <c r="G455" s="202">
        <f t="shared" si="87"/>
        <v>0</v>
      </c>
      <c r="H455" s="202">
        <f t="shared" si="87"/>
        <v>600000</v>
      </c>
      <c r="I455" s="159"/>
      <c r="J455" s="307"/>
    </row>
    <row r="456" ht="22.5" customHeight="1" spans="1:10">
      <c r="A456" s="215"/>
      <c r="B456" s="215" t="s">
        <v>620</v>
      </c>
      <c r="C456" s="252">
        <v>1300000</v>
      </c>
      <c r="D456" s="211">
        <f t="shared" si="86"/>
        <v>1000000</v>
      </c>
      <c r="E456" s="211">
        <v>1000000</v>
      </c>
      <c r="F456" s="211"/>
      <c r="G456" s="211"/>
      <c r="H456" s="211"/>
      <c r="I456" s="226"/>
      <c r="J456" s="390"/>
    </row>
    <row r="457" ht="27" customHeight="1" spans="1:10">
      <c r="A457" s="207"/>
      <c r="B457" s="215" t="s">
        <v>621</v>
      </c>
      <c r="C457" s="252">
        <v>1300000</v>
      </c>
      <c r="D457" s="211">
        <f t="shared" si="86"/>
        <v>1300000</v>
      </c>
      <c r="E457" s="211">
        <v>1300000</v>
      </c>
      <c r="F457" s="211"/>
      <c r="G457" s="211"/>
      <c r="H457" s="211"/>
      <c r="I457" s="226"/>
      <c r="J457" s="391" t="s">
        <v>622</v>
      </c>
    </row>
    <row r="458" ht="35.25" customHeight="1" spans="1:10">
      <c r="A458" s="207"/>
      <c r="B458" s="215" t="s">
        <v>623</v>
      </c>
      <c r="C458" s="252">
        <v>4440000</v>
      </c>
      <c r="D458" s="211">
        <f t="shared" si="86"/>
        <v>4440000</v>
      </c>
      <c r="E458" s="211">
        <v>4440000</v>
      </c>
      <c r="F458" s="211"/>
      <c r="G458" s="211"/>
      <c r="H458" s="211"/>
      <c r="I458" s="226"/>
      <c r="J458" s="391" t="s">
        <v>624</v>
      </c>
    </row>
    <row r="459" ht="35.25" customHeight="1" spans="1:10">
      <c r="A459" s="207"/>
      <c r="B459" s="215" t="s">
        <v>625</v>
      </c>
      <c r="C459" s="252">
        <v>1265159</v>
      </c>
      <c r="D459" s="211">
        <f t="shared" si="86"/>
        <v>1265159</v>
      </c>
      <c r="E459" s="211">
        <v>1265159</v>
      </c>
      <c r="F459" s="211"/>
      <c r="G459" s="211"/>
      <c r="H459" s="211"/>
      <c r="I459" s="226"/>
      <c r="J459" s="391" t="s">
        <v>626</v>
      </c>
    </row>
    <row r="460" ht="35.25" customHeight="1" spans="1:10">
      <c r="A460" s="207"/>
      <c r="B460" s="215" t="s">
        <v>627</v>
      </c>
      <c r="C460" s="252">
        <v>8620000</v>
      </c>
      <c r="D460" s="211">
        <f t="shared" si="86"/>
        <v>8620000</v>
      </c>
      <c r="E460" s="211">
        <v>3820000</v>
      </c>
      <c r="F460" s="211">
        <v>4800000</v>
      </c>
      <c r="G460" s="211"/>
      <c r="H460" s="211"/>
      <c r="I460" s="226"/>
      <c r="J460" s="392" t="s">
        <v>628</v>
      </c>
    </row>
    <row r="461" ht="25.5" customHeight="1" spans="1:10">
      <c r="A461" s="207"/>
      <c r="B461" s="215" t="s">
        <v>629</v>
      </c>
      <c r="C461" s="252">
        <v>400500</v>
      </c>
      <c r="D461" s="211">
        <f t="shared" si="86"/>
        <v>180500</v>
      </c>
      <c r="E461" s="211">
        <v>180500</v>
      </c>
      <c r="F461" s="211"/>
      <c r="G461" s="211"/>
      <c r="H461" s="211"/>
      <c r="I461" s="226"/>
      <c r="J461" s="392" t="s">
        <v>630</v>
      </c>
    </row>
    <row r="462" ht="31.5" customHeight="1" spans="1:10">
      <c r="A462" s="207"/>
      <c r="B462" s="215" t="s">
        <v>631</v>
      </c>
      <c r="C462" s="252">
        <v>1728000</v>
      </c>
      <c r="D462" s="211">
        <f t="shared" si="86"/>
        <v>418000</v>
      </c>
      <c r="E462" s="211">
        <v>418000</v>
      </c>
      <c r="F462" s="211"/>
      <c r="G462" s="211"/>
      <c r="H462" s="211"/>
      <c r="I462" s="226"/>
      <c r="J462" s="392" t="s">
        <v>632</v>
      </c>
    </row>
    <row r="463" ht="35.25" customHeight="1" spans="1:10">
      <c r="A463" s="207"/>
      <c r="B463" s="215" t="s">
        <v>633</v>
      </c>
      <c r="C463" s="252">
        <v>1560000</v>
      </c>
      <c r="D463" s="211">
        <f t="shared" si="86"/>
        <v>570000</v>
      </c>
      <c r="E463" s="211">
        <v>570000</v>
      </c>
      <c r="F463" s="211"/>
      <c r="G463" s="211"/>
      <c r="H463" s="211"/>
      <c r="I463" s="226"/>
      <c r="J463" s="391" t="s">
        <v>634</v>
      </c>
    </row>
    <row r="464" ht="18.75" customHeight="1" spans="1:10">
      <c r="A464" s="207"/>
      <c r="B464" s="208" t="s">
        <v>635</v>
      </c>
      <c r="C464" s="284">
        <v>84700</v>
      </c>
      <c r="D464" s="211">
        <f t="shared" si="86"/>
        <v>84700</v>
      </c>
      <c r="E464" s="211">
        <v>84700</v>
      </c>
      <c r="F464" s="211"/>
      <c r="G464" s="211"/>
      <c r="H464" s="211"/>
      <c r="I464" s="226"/>
      <c r="J464" s="393"/>
    </row>
    <row r="465" ht="18.75" customHeight="1" spans="1:10">
      <c r="A465" s="207"/>
      <c r="B465" s="215" t="s">
        <v>636</v>
      </c>
      <c r="C465" s="252">
        <v>200000</v>
      </c>
      <c r="D465" s="211">
        <f t="shared" si="86"/>
        <v>0</v>
      </c>
      <c r="E465" s="211"/>
      <c r="F465" s="211"/>
      <c r="G465" s="211"/>
      <c r="H465" s="211"/>
      <c r="I465" s="226"/>
      <c r="J465" s="391" t="s">
        <v>637</v>
      </c>
    </row>
    <row r="466" ht="18.75" customHeight="1" spans="1:10">
      <c r="A466" s="207"/>
      <c r="B466" s="336" t="s">
        <v>225</v>
      </c>
      <c r="C466" s="284"/>
      <c r="D466" s="211">
        <f t="shared" si="86"/>
        <v>600000</v>
      </c>
      <c r="E466" s="211"/>
      <c r="F466" s="211"/>
      <c r="G466" s="211"/>
      <c r="H466" s="211">
        <v>600000</v>
      </c>
      <c r="I466" s="226"/>
      <c r="J466" s="393"/>
    </row>
    <row r="467" ht="18.75" customHeight="1" spans="1:10">
      <c r="A467" s="207"/>
      <c r="B467" s="200" t="s">
        <v>290</v>
      </c>
      <c r="C467" s="284"/>
      <c r="D467" s="211">
        <f t="shared" si="86"/>
        <v>65000000</v>
      </c>
      <c r="E467" s="211"/>
      <c r="F467" s="211">
        <v>65000000</v>
      </c>
      <c r="G467" s="211"/>
      <c r="H467" s="211"/>
      <c r="I467" s="226"/>
      <c r="J467" s="393"/>
    </row>
    <row r="468" ht="18.75" customHeight="1" spans="1:10">
      <c r="A468" s="191" t="s">
        <v>638</v>
      </c>
      <c r="B468" s="191"/>
      <c r="C468" s="202">
        <f>SUM(C469:C482)</f>
        <v>8383000</v>
      </c>
      <c r="D468" s="202">
        <f t="shared" ref="D468:H468" si="88">SUM(D469:D482)</f>
        <v>3423000</v>
      </c>
      <c r="E468" s="202">
        <f t="shared" si="88"/>
        <v>3183000</v>
      </c>
      <c r="F468" s="202">
        <f t="shared" si="88"/>
        <v>240000</v>
      </c>
      <c r="G468" s="202">
        <f t="shared" si="88"/>
        <v>0</v>
      </c>
      <c r="H468" s="202">
        <f t="shared" si="88"/>
        <v>0</v>
      </c>
      <c r="I468" s="159"/>
      <c r="J468" s="303"/>
    </row>
    <row r="469" ht="27.75" customHeight="1" spans="1:10">
      <c r="A469" s="280"/>
      <c r="B469" s="280" t="s">
        <v>639</v>
      </c>
      <c r="C469" s="281">
        <v>550000</v>
      </c>
      <c r="D469" s="217">
        <f t="shared" ref="D469:D478" si="89">SUM(E469:F469)</f>
        <v>1000000</v>
      </c>
      <c r="E469" s="217">
        <v>1000000</v>
      </c>
      <c r="F469" s="217"/>
      <c r="G469" s="217"/>
      <c r="H469" s="217"/>
      <c r="I469" s="230"/>
      <c r="J469" s="304" t="s">
        <v>640</v>
      </c>
    </row>
    <row r="470" ht="33.75" customHeight="1" spans="1:10">
      <c r="A470" s="280"/>
      <c r="B470" s="280" t="s">
        <v>641</v>
      </c>
      <c r="C470" s="281">
        <v>200000</v>
      </c>
      <c r="D470" s="217">
        <f t="shared" si="89"/>
        <v>200000</v>
      </c>
      <c r="E470" s="217">
        <v>200000</v>
      </c>
      <c r="F470" s="217"/>
      <c r="G470" s="217"/>
      <c r="H470" s="217"/>
      <c r="I470" s="230"/>
      <c r="J470" s="303" t="s">
        <v>642</v>
      </c>
    </row>
    <row r="471" ht="39.75" customHeight="1" spans="1:10">
      <c r="A471" s="280"/>
      <c r="B471" s="280" t="s">
        <v>643</v>
      </c>
      <c r="C471" s="281">
        <v>150000</v>
      </c>
      <c r="D471" s="217">
        <f t="shared" si="89"/>
        <v>150000</v>
      </c>
      <c r="E471" s="217">
        <v>150000</v>
      </c>
      <c r="F471" s="217"/>
      <c r="G471" s="217"/>
      <c r="H471" s="217"/>
      <c r="I471" s="230"/>
      <c r="J471" s="303" t="s">
        <v>644</v>
      </c>
    </row>
    <row r="472" ht="18.75" customHeight="1" spans="1:10">
      <c r="A472" s="280"/>
      <c r="B472" s="280" t="s">
        <v>645</v>
      </c>
      <c r="C472" s="281">
        <v>1000000</v>
      </c>
      <c r="D472" s="217">
        <f t="shared" si="89"/>
        <v>1000000</v>
      </c>
      <c r="E472" s="217">
        <v>1000000</v>
      </c>
      <c r="F472" s="217"/>
      <c r="G472" s="217"/>
      <c r="H472" s="217"/>
      <c r="I472" s="230"/>
      <c r="J472" s="303" t="s">
        <v>646</v>
      </c>
    </row>
    <row r="473" ht="18.75" customHeight="1" spans="1:10">
      <c r="A473" s="280"/>
      <c r="B473" s="280" t="s">
        <v>647</v>
      </c>
      <c r="C473" s="281">
        <v>50000</v>
      </c>
      <c r="D473" s="217">
        <f t="shared" si="89"/>
        <v>50000</v>
      </c>
      <c r="E473" s="217">
        <v>50000</v>
      </c>
      <c r="F473" s="217"/>
      <c r="G473" s="217"/>
      <c r="H473" s="217"/>
      <c r="I473" s="230"/>
      <c r="J473" s="303"/>
    </row>
    <row r="474" ht="18.75" customHeight="1" spans="1:10">
      <c r="A474" s="280"/>
      <c r="B474" s="280" t="s">
        <v>648</v>
      </c>
      <c r="C474" s="281">
        <v>500000</v>
      </c>
      <c r="D474" s="217">
        <f t="shared" si="89"/>
        <v>500000</v>
      </c>
      <c r="E474" s="217">
        <v>500000</v>
      </c>
      <c r="F474" s="217"/>
      <c r="G474" s="217"/>
      <c r="H474" s="217"/>
      <c r="I474" s="230"/>
      <c r="J474" s="303"/>
    </row>
    <row r="475" ht="18.75" customHeight="1" spans="1:10">
      <c r="A475" s="280"/>
      <c r="B475" s="280" t="s">
        <v>649</v>
      </c>
      <c r="C475" s="281">
        <v>300000</v>
      </c>
      <c r="D475" s="217">
        <f t="shared" si="89"/>
        <v>200000</v>
      </c>
      <c r="E475" s="217">
        <v>200000</v>
      </c>
      <c r="F475" s="217"/>
      <c r="G475" s="217"/>
      <c r="H475" s="217"/>
      <c r="I475" s="230"/>
      <c r="J475" s="303" t="s">
        <v>650</v>
      </c>
    </row>
    <row r="476" ht="18.75" customHeight="1" spans="1:10">
      <c r="A476" s="280"/>
      <c r="B476" s="280" t="s">
        <v>651</v>
      </c>
      <c r="C476" s="281">
        <v>123000</v>
      </c>
      <c r="D476" s="217">
        <f t="shared" si="89"/>
        <v>123000</v>
      </c>
      <c r="E476" s="217">
        <v>83000</v>
      </c>
      <c r="F476" s="217">
        <v>40000</v>
      </c>
      <c r="G476" s="217"/>
      <c r="H476" s="217"/>
      <c r="I476" s="230"/>
      <c r="J476" s="303" t="s">
        <v>650</v>
      </c>
    </row>
    <row r="477" ht="37.5" customHeight="1" spans="1:10">
      <c r="A477" s="280"/>
      <c r="B477" s="280" t="s">
        <v>652</v>
      </c>
      <c r="C477" s="281">
        <v>300000</v>
      </c>
      <c r="D477" s="217">
        <f t="shared" si="89"/>
        <v>0</v>
      </c>
      <c r="E477" s="217"/>
      <c r="F477" s="217"/>
      <c r="G477" s="217"/>
      <c r="H477" s="217"/>
      <c r="I477" s="230"/>
      <c r="J477" s="303" t="s">
        <v>653</v>
      </c>
    </row>
    <row r="478" ht="18.75" customHeight="1" spans="1:10">
      <c r="A478" s="280"/>
      <c r="B478" s="280" t="s">
        <v>654</v>
      </c>
      <c r="C478" s="281">
        <v>800000</v>
      </c>
      <c r="D478" s="217">
        <f t="shared" si="89"/>
        <v>0</v>
      </c>
      <c r="E478" s="217"/>
      <c r="F478" s="217"/>
      <c r="G478" s="217"/>
      <c r="H478" s="217"/>
      <c r="I478" s="230"/>
      <c r="J478" s="303" t="s">
        <v>650</v>
      </c>
    </row>
    <row r="479" ht="18.75" customHeight="1" spans="1:10">
      <c r="A479" s="215"/>
      <c r="B479" s="215" t="s">
        <v>655</v>
      </c>
      <c r="C479" s="252">
        <v>100000</v>
      </c>
      <c r="D479" s="218">
        <f>SUM(E479:H479)</f>
        <v>0</v>
      </c>
      <c r="E479" s="218"/>
      <c r="F479" s="218"/>
      <c r="G479" s="218"/>
      <c r="H479" s="218"/>
      <c r="I479" s="234"/>
      <c r="J479" s="264"/>
    </row>
    <row r="480" ht="18.75" customHeight="1" spans="1:10">
      <c r="A480" s="215"/>
      <c r="B480" s="215" t="s">
        <v>656</v>
      </c>
      <c r="C480" s="252">
        <v>3000000</v>
      </c>
      <c r="D480" s="218">
        <f>SUM(E480:H480)</f>
        <v>0</v>
      </c>
      <c r="E480" s="218"/>
      <c r="F480" s="218"/>
      <c r="G480" s="218"/>
      <c r="H480" s="218"/>
      <c r="I480" s="234"/>
      <c r="J480" s="304" t="s">
        <v>657</v>
      </c>
    </row>
    <row r="481" ht="18.75" customHeight="1" spans="1:10">
      <c r="A481" s="215"/>
      <c r="B481" s="215" t="s">
        <v>658</v>
      </c>
      <c r="C481" s="252">
        <v>1210000</v>
      </c>
      <c r="D481" s="218">
        <f>SUM(E481:H481)</f>
        <v>0</v>
      </c>
      <c r="E481" s="218"/>
      <c r="F481" s="218"/>
      <c r="G481" s="218"/>
      <c r="H481" s="218"/>
      <c r="I481" s="234"/>
      <c r="J481" s="264"/>
    </row>
    <row r="482" ht="18.75" customHeight="1" spans="1:10">
      <c r="A482" s="215"/>
      <c r="B482" s="200" t="s">
        <v>290</v>
      </c>
      <c r="C482" s="252">
        <v>100000</v>
      </c>
      <c r="D482" s="218">
        <f>SUM(E482:H482)</f>
        <v>200000</v>
      </c>
      <c r="E482" s="218"/>
      <c r="F482" s="218">
        <v>200000</v>
      </c>
      <c r="G482" s="218"/>
      <c r="H482" s="218"/>
      <c r="I482" s="234"/>
      <c r="J482" s="264"/>
    </row>
    <row r="483" ht="18.75" customHeight="1" spans="1:10">
      <c r="A483" s="191" t="s">
        <v>659</v>
      </c>
      <c r="B483" s="191"/>
      <c r="C483" s="202">
        <v>7019200</v>
      </c>
      <c r="D483" s="204">
        <f>SUM(D484:D492)</f>
        <v>6280000</v>
      </c>
      <c r="E483" s="204">
        <f>SUM(E484:E492)</f>
        <v>1280000</v>
      </c>
      <c r="F483" s="204">
        <f>SUM(F484:F492)</f>
        <v>4800000</v>
      </c>
      <c r="G483" s="204"/>
      <c r="H483" s="204"/>
      <c r="I483" s="159"/>
      <c r="J483" s="303"/>
    </row>
    <row r="484" ht="18.75" customHeight="1" spans="1:10">
      <c r="A484" s="378"/>
      <c r="B484" s="378" t="s">
        <v>660</v>
      </c>
      <c r="C484" s="279">
        <v>40000</v>
      </c>
      <c r="D484" s="217">
        <f t="shared" ref="D484:D492" si="90">SUM(E484:H484)</f>
        <v>0</v>
      </c>
      <c r="E484" s="217"/>
      <c r="F484" s="217"/>
      <c r="G484" s="217"/>
      <c r="H484" s="217"/>
      <c r="I484" s="230"/>
      <c r="J484" s="303"/>
    </row>
    <row r="485" ht="18.75" customHeight="1" spans="1:10">
      <c r="A485" s="378"/>
      <c r="B485" s="378" t="s">
        <v>661</v>
      </c>
      <c r="C485" s="279">
        <v>80000</v>
      </c>
      <c r="D485" s="217">
        <f t="shared" si="90"/>
        <v>80000</v>
      </c>
      <c r="E485" s="217">
        <v>80000</v>
      </c>
      <c r="F485" s="217"/>
      <c r="G485" s="217"/>
      <c r="H485" s="217"/>
      <c r="I485" s="230"/>
      <c r="J485" s="303" t="s">
        <v>662</v>
      </c>
    </row>
    <row r="486" ht="18.75" customHeight="1" spans="1:10">
      <c r="A486" s="379"/>
      <c r="B486" s="379" t="s">
        <v>663</v>
      </c>
      <c r="C486" s="279">
        <v>780000</v>
      </c>
      <c r="D486" s="217">
        <f t="shared" si="90"/>
        <v>300000</v>
      </c>
      <c r="E486" s="217">
        <v>300000</v>
      </c>
      <c r="F486" s="217"/>
      <c r="G486" s="217"/>
      <c r="H486" s="217"/>
      <c r="I486" s="230"/>
      <c r="J486" s="303" t="s">
        <v>168</v>
      </c>
    </row>
    <row r="487" ht="18.75" customHeight="1" spans="1:10">
      <c r="A487" s="378"/>
      <c r="B487" s="378" t="s">
        <v>664</v>
      </c>
      <c r="C487" s="279">
        <v>600000</v>
      </c>
      <c r="D487" s="217">
        <f t="shared" si="90"/>
        <v>600000</v>
      </c>
      <c r="E487" s="217">
        <v>600000</v>
      </c>
      <c r="F487" s="217"/>
      <c r="G487" s="217"/>
      <c r="H487" s="217"/>
      <c r="I487" s="230"/>
      <c r="J487" s="303" t="s">
        <v>665</v>
      </c>
    </row>
    <row r="488" ht="18.75" customHeight="1" spans="1:10">
      <c r="A488" s="378"/>
      <c r="B488" s="378" t="s">
        <v>666</v>
      </c>
      <c r="C488" s="279">
        <v>200000</v>
      </c>
      <c r="D488" s="217">
        <f t="shared" si="90"/>
        <v>100000</v>
      </c>
      <c r="E488" s="217">
        <v>100000</v>
      </c>
      <c r="F488" s="217"/>
      <c r="G488" s="217"/>
      <c r="H488" s="217"/>
      <c r="I488" s="230"/>
      <c r="J488" s="303"/>
    </row>
    <row r="489" ht="18.75" customHeight="1" spans="1:10">
      <c r="A489" s="378"/>
      <c r="B489" s="378" t="s">
        <v>667</v>
      </c>
      <c r="C489" s="279">
        <v>50000</v>
      </c>
      <c r="D489" s="217">
        <f t="shared" si="90"/>
        <v>50000</v>
      </c>
      <c r="E489" s="249">
        <v>50000</v>
      </c>
      <c r="F489" s="249"/>
      <c r="G489" s="249"/>
      <c r="H489" s="249"/>
      <c r="I489" s="267"/>
      <c r="J489" s="264" t="s">
        <v>668</v>
      </c>
    </row>
    <row r="490" ht="18.75" customHeight="1" spans="1:10">
      <c r="A490" s="378"/>
      <c r="B490" s="378" t="s">
        <v>669</v>
      </c>
      <c r="C490" s="279">
        <v>150000</v>
      </c>
      <c r="D490" s="217">
        <f t="shared" si="90"/>
        <v>150000</v>
      </c>
      <c r="E490" s="249">
        <v>150000</v>
      </c>
      <c r="F490" s="249"/>
      <c r="G490" s="249"/>
      <c r="H490" s="249"/>
      <c r="I490" s="267"/>
      <c r="J490" s="264" t="s">
        <v>670</v>
      </c>
    </row>
    <row r="491" ht="18.75" customHeight="1" spans="1:10">
      <c r="A491" s="378"/>
      <c r="B491" s="336" t="s">
        <v>225</v>
      </c>
      <c r="C491" s="279">
        <v>300000</v>
      </c>
      <c r="D491" s="217">
        <f t="shared" si="90"/>
        <v>200000</v>
      </c>
      <c r="E491" s="249"/>
      <c r="F491" s="249"/>
      <c r="G491" s="249"/>
      <c r="H491" s="249">
        <v>200000</v>
      </c>
      <c r="I491" s="267"/>
      <c r="J491" s="242" t="s">
        <v>671</v>
      </c>
    </row>
    <row r="492" ht="18.75" customHeight="1" spans="1:10">
      <c r="A492" s="378"/>
      <c r="B492" s="200" t="s">
        <v>290</v>
      </c>
      <c r="C492" s="279">
        <v>390000</v>
      </c>
      <c r="D492" s="217">
        <f t="shared" si="90"/>
        <v>4800000</v>
      </c>
      <c r="E492" s="249"/>
      <c r="F492" s="249">
        <v>4800000</v>
      </c>
      <c r="G492" s="249"/>
      <c r="H492" s="249"/>
      <c r="I492" s="267"/>
      <c r="J492" s="242" t="s">
        <v>671</v>
      </c>
    </row>
    <row r="493" ht="18.75" customHeight="1" spans="1:10">
      <c r="A493" s="191" t="s">
        <v>672</v>
      </c>
      <c r="B493" s="191"/>
      <c r="C493" s="202">
        <v>3248500</v>
      </c>
      <c r="D493" s="204">
        <f>SUM(D494:D501)</f>
        <v>8868500</v>
      </c>
      <c r="E493" s="204">
        <f>SUM(E494:E501)</f>
        <v>2368500</v>
      </c>
      <c r="F493" s="204">
        <f>SUM(F494:F501)</f>
        <v>1500000</v>
      </c>
      <c r="G493" s="204">
        <f>SUM(G494:G501)</f>
        <v>0</v>
      </c>
      <c r="H493" s="204">
        <f>SUM(H494:H501)</f>
        <v>5000000</v>
      </c>
      <c r="I493" s="159"/>
      <c r="J493" s="307"/>
    </row>
    <row r="494" ht="18.75" customHeight="1" spans="1:10">
      <c r="A494" s="207"/>
      <c r="B494" s="380" t="s">
        <v>673</v>
      </c>
      <c r="C494" s="381">
        <v>600000</v>
      </c>
      <c r="D494" s="204">
        <f t="shared" ref="D494:D501" si="91">SUM(E494:H494)</f>
        <v>500000</v>
      </c>
      <c r="E494" s="262">
        <v>500000</v>
      </c>
      <c r="F494" s="262"/>
      <c r="G494" s="262"/>
      <c r="H494" s="262"/>
      <c r="I494" s="310"/>
      <c r="J494" s="353" t="s">
        <v>674</v>
      </c>
    </row>
    <row r="495" ht="18.75" customHeight="1" spans="1:10">
      <c r="A495" s="207"/>
      <c r="B495" s="380" t="s">
        <v>675</v>
      </c>
      <c r="C495" s="381">
        <v>250000</v>
      </c>
      <c r="D495" s="204">
        <f t="shared" si="91"/>
        <v>250000</v>
      </c>
      <c r="E495" s="262">
        <v>250000</v>
      </c>
      <c r="F495" s="262"/>
      <c r="G495" s="262"/>
      <c r="H495" s="262"/>
      <c r="I495" s="310"/>
      <c r="J495" s="353" t="s">
        <v>676</v>
      </c>
    </row>
    <row r="496" ht="18.75" customHeight="1" spans="1:10">
      <c r="A496" s="207"/>
      <c r="B496" s="380" t="s">
        <v>677</v>
      </c>
      <c r="C496" s="381">
        <v>200000</v>
      </c>
      <c r="D496" s="204">
        <f t="shared" si="91"/>
        <v>200000</v>
      </c>
      <c r="E496" s="262">
        <v>200000</v>
      </c>
      <c r="F496" s="262"/>
      <c r="G496" s="262"/>
      <c r="H496" s="262"/>
      <c r="I496" s="310"/>
      <c r="J496" s="394" t="s">
        <v>678</v>
      </c>
    </row>
    <row r="497" ht="18.75" customHeight="1" spans="1:10">
      <c r="A497" s="207"/>
      <c r="B497" s="380" t="s">
        <v>679</v>
      </c>
      <c r="C497" s="381">
        <v>250000</v>
      </c>
      <c r="D497" s="204">
        <f t="shared" si="91"/>
        <v>250000</v>
      </c>
      <c r="E497" s="262">
        <v>250000</v>
      </c>
      <c r="F497" s="262"/>
      <c r="G497" s="262"/>
      <c r="H497" s="262"/>
      <c r="I497" s="310"/>
      <c r="J497" s="353" t="s">
        <v>680</v>
      </c>
    </row>
    <row r="498" ht="28.5" customHeight="1" spans="1:10">
      <c r="A498" s="207"/>
      <c r="B498" s="208" t="s">
        <v>681</v>
      </c>
      <c r="C498" s="284">
        <v>312000</v>
      </c>
      <c r="D498" s="204">
        <f t="shared" si="91"/>
        <v>312000</v>
      </c>
      <c r="E498" s="337">
        <v>312000</v>
      </c>
      <c r="F498" s="218"/>
      <c r="G498" s="218"/>
      <c r="H498" s="218"/>
      <c r="I498" s="234"/>
      <c r="J498" s="395" t="s">
        <v>682</v>
      </c>
    </row>
    <row r="499" ht="18.75" customHeight="1" spans="1:10">
      <c r="A499" s="207"/>
      <c r="B499" s="380" t="s">
        <v>683</v>
      </c>
      <c r="C499" s="381">
        <v>856500</v>
      </c>
      <c r="D499" s="204">
        <f t="shared" si="91"/>
        <v>856500</v>
      </c>
      <c r="E499" s="217">
        <v>856500</v>
      </c>
      <c r="F499" s="217"/>
      <c r="G499" s="217"/>
      <c r="H499" s="217"/>
      <c r="I499" s="230"/>
      <c r="J499" s="396" t="s">
        <v>684</v>
      </c>
    </row>
    <row r="500" ht="18.75" customHeight="1" spans="1:10">
      <c r="A500" s="207"/>
      <c r="B500" s="336" t="s">
        <v>225</v>
      </c>
      <c r="C500" s="381"/>
      <c r="D500" s="204">
        <f t="shared" si="91"/>
        <v>5000000</v>
      </c>
      <c r="E500" s="217"/>
      <c r="F500" s="217"/>
      <c r="G500" s="217"/>
      <c r="H500" s="217">
        <v>5000000</v>
      </c>
      <c r="I500" s="230"/>
      <c r="J500" s="396"/>
    </row>
    <row r="501" ht="18.75" customHeight="1" spans="1:10">
      <c r="A501" s="207"/>
      <c r="B501" s="200" t="s">
        <v>290</v>
      </c>
      <c r="C501" s="381">
        <v>170000</v>
      </c>
      <c r="D501" s="204">
        <f t="shared" si="91"/>
        <v>1500000</v>
      </c>
      <c r="E501" s="217"/>
      <c r="F501" s="217">
        <v>1500000</v>
      </c>
      <c r="G501" s="217"/>
      <c r="H501" s="217"/>
      <c r="I501" s="230"/>
      <c r="J501" s="396"/>
    </row>
    <row r="502" ht="18.75" customHeight="1" spans="1:10">
      <c r="A502" s="191" t="s">
        <v>685</v>
      </c>
      <c r="B502" s="191"/>
      <c r="C502" s="202">
        <v>1000000</v>
      </c>
      <c r="D502" s="204">
        <f>SUM(D503:D504)</f>
        <v>1000000</v>
      </c>
      <c r="E502" s="204">
        <f>SUM(E503:E504)</f>
        <v>500000</v>
      </c>
      <c r="F502" s="204"/>
      <c r="G502" s="204"/>
      <c r="H502" s="204"/>
      <c r="I502" s="159"/>
      <c r="J502" s="303"/>
    </row>
    <row r="503" ht="18.75" customHeight="1" spans="1:10">
      <c r="A503" s="207"/>
      <c r="B503" s="297" t="s">
        <v>686</v>
      </c>
      <c r="C503" s="382">
        <v>500000</v>
      </c>
      <c r="D503" s="217">
        <f>SUM(E503)</f>
        <v>500000</v>
      </c>
      <c r="E503" s="218">
        <v>500000</v>
      </c>
      <c r="F503" s="217"/>
      <c r="G503" s="217"/>
      <c r="H503" s="217"/>
      <c r="I503" s="230"/>
      <c r="J503" s="303"/>
    </row>
    <row r="504" ht="18.75" customHeight="1" spans="1:10">
      <c r="A504" s="207"/>
      <c r="B504" s="215" t="s">
        <v>687</v>
      </c>
      <c r="C504" s="252">
        <v>500000</v>
      </c>
      <c r="D504" s="218">
        <v>500000</v>
      </c>
      <c r="E504" s="218"/>
      <c r="F504" s="218"/>
      <c r="G504" s="218"/>
      <c r="H504" s="218"/>
      <c r="I504" s="234"/>
      <c r="J504" s="395" t="s">
        <v>688</v>
      </c>
    </row>
    <row r="505" ht="18.75" customHeight="1" spans="1:10">
      <c r="A505" s="191" t="s">
        <v>689</v>
      </c>
      <c r="B505" s="191"/>
      <c r="C505" s="202">
        <f t="shared" ref="C505:H505" si="92">SUM(C506:C507)</f>
        <v>370000</v>
      </c>
      <c r="D505" s="202">
        <f t="shared" si="92"/>
        <v>470000</v>
      </c>
      <c r="E505" s="202">
        <f t="shared" si="92"/>
        <v>370000</v>
      </c>
      <c r="F505" s="202">
        <f t="shared" si="92"/>
        <v>100000</v>
      </c>
      <c r="G505" s="202">
        <f t="shared" si="92"/>
        <v>0</v>
      </c>
      <c r="H505" s="202">
        <f t="shared" si="92"/>
        <v>0</v>
      </c>
      <c r="I505" s="159"/>
      <c r="J505" s="307"/>
    </row>
    <row r="506" ht="41.25" customHeight="1" spans="1:10">
      <c r="A506" s="297"/>
      <c r="B506" s="297" t="s">
        <v>690</v>
      </c>
      <c r="C506" s="382">
        <v>370000</v>
      </c>
      <c r="D506" s="204">
        <f>SUM(E506:F506)</f>
        <v>370000</v>
      </c>
      <c r="E506" s="217">
        <v>370000</v>
      </c>
      <c r="F506" s="217"/>
      <c r="G506" s="217"/>
      <c r="H506" s="217"/>
      <c r="I506" s="230"/>
      <c r="J506" s="303" t="s">
        <v>691</v>
      </c>
    </row>
    <row r="507" ht="18.75" customHeight="1" spans="1:10">
      <c r="A507" s="297"/>
      <c r="B507" s="200" t="s">
        <v>290</v>
      </c>
      <c r="C507" s="382"/>
      <c r="D507" s="204">
        <f>SUM(E507:F507)</f>
        <v>100000</v>
      </c>
      <c r="E507" s="217"/>
      <c r="F507" s="217">
        <v>100000</v>
      </c>
      <c r="G507" s="217"/>
      <c r="H507" s="217"/>
      <c r="I507" s="230"/>
      <c r="J507" s="303"/>
    </row>
    <row r="508" ht="18.75" customHeight="1" spans="1:10">
      <c r="A508" s="135" t="s">
        <v>692</v>
      </c>
      <c r="B508" s="135"/>
      <c r="C508" s="205">
        <v>353873369</v>
      </c>
      <c r="D508" s="123">
        <f>SUM(D509+D530+D538+D542+D548+D554+D561)</f>
        <v>33611269</v>
      </c>
      <c r="E508" s="123">
        <f>SUM(E509+E530+E538+E542+E548+E554+E561)</f>
        <v>27911269</v>
      </c>
      <c r="F508" s="123">
        <f>SUM(F509+F530+F538+F542+F548+F554+F561)</f>
        <v>4200000</v>
      </c>
      <c r="G508" s="123"/>
      <c r="H508" s="123"/>
      <c r="I508" s="156"/>
      <c r="J508" s="307"/>
    </row>
    <row r="509" ht="18.75" customHeight="1" spans="1:10">
      <c r="A509" s="191" t="s">
        <v>693</v>
      </c>
      <c r="B509" s="191"/>
      <c r="C509" s="202">
        <f t="shared" ref="C509:H509" si="93">SUM(C510:C529)</f>
        <v>33628206</v>
      </c>
      <c r="D509" s="202">
        <f t="shared" si="93"/>
        <v>25750506</v>
      </c>
      <c r="E509" s="202">
        <f t="shared" si="93"/>
        <v>22700506</v>
      </c>
      <c r="F509" s="202">
        <f t="shared" si="93"/>
        <v>3000000</v>
      </c>
      <c r="G509" s="202">
        <f t="shared" si="93"/>
        <v>0</v>
      </c>
      <c r="H509" s="202">
        <f t="shared" si="93"/>
        <v>50000</v>
      </c>
      <c r="I509" s="159"/>
      <c r="J509" s="303"/>
    </row>
    <row r="510" s="122" customFormat="1" ht="30" customHeight="1" spans="1:10">
      <c r="A510" s="383"/>
      <c r="B510" s="384" t="s">
        <v>694</v>
      </c>
      <c r="C510" s="385">
        <v>20000000</v>
      </c>
      <c r="D510" s="386">
        <f t="shared" ref="D510:D529" si="94">SUM(E510:H510)</f>
        <v>20000000</v>
      </c>
      <c r="E510" s="386">
        <v>20000000</v>
      </c>
      <c r="F510" s="386"/>
      <c r="G510" s="386"/>
      <c r="H510" s="386"/>
      <c r="I510" s="397"/>
      <c r="J510" s="398" t="s">
        <v>695</v>
      </c>
    </row>
    <row r="511" s="122" customFormat="1" ht="18.75" customHeight="1" spans="1:10">
      <c r="A511" s="383"/>
      <c r="B511" s="384" t="s">
        <v>696</v>
      </c>
      <c r="C511" s="385">
        <v>300000</v>
      </c>
      <c r="D511" s="386">
        <f t="shared" ref="D511:D517" si="95">SUM(E511:H511)</f>
        <v>300000</v>
      </c>
      <c r="E511" s="386">
        <v>300000</v>
      </c>
      <c r="F511" s="386"/>
      <c r="G511" s="386"/>
      <c r="H511" s="386"/>
      <c r="I511" s="397"/>
      <c r="J511" s="398" t="s">
        <v>697</v>
      </c>
    </row>
    <row r="512" s="122" customFormat="1" ht="18.75" customHeight="1" spans="1:10">
      <c r="A512" s="383"/>
      <c r="B512" s="384" t="s">
        <v>698</v>
      </c>
      <c r="C512" s="385">
        <v>450000</v>
      </c>
      <c r="D512" s="386">
        <f t="shared" si="95"/>
        <v>450000</v>
      </c>
      <c r="E512" s="386">
        <v>450000</v>
      </c>
      <c r="F512" s="386"/>
      <c r="G512" s="386"/>
      <c r="H512" s="386"/>
      <c r="I512" s="397"/>
      <c r="J512" s="398"/>
    </row>
    <row r="513" s="122" customFormat="1" ht="18.75" customHeight="1" spans="1:10">
      <c r="A513" s="383"/>
      <c r="B513" s="384" t="s">
        <v>699</v>
      </c>
      <c r="C513" s="385">
        <v>300000</v>
      </c>
      <c r="D513" s="386">
        <f t="shared" si="95"/>
        <v>300000</v>
      </c>
      <c r="E513" s="386">
        <v>300000</v>
      </c>
      <c r="F513" s="386"/>
      <c r="G513" s="386"/>
      <c r="H513" s="386"/>
      <c r="I513" s="397"/>
      <c r="J513" s="398"/>
    </row>
    <row r="514" s="122" customFormat="1" ht="18.75" customHeight="1" spans="1:10">
      <c r="A514" s="383"/>
      <c r="B514" s="384" t="s">
        <v>700</v>
      </c>
      <c r="C514" s="385">
        <v>200000</v>
      </c>
      <c r="D514" s="386">
        <f t="shared" si="95"/>
        <v>200000</v>
      </c>
      <c r="E514" s="386">
        <v>200000</v>
      </c>
      <c r="F514" s="386"/>
      <c r="G514" s="386"/>
      <c r="H514" s="386"/>
      <c r="I514" s="397"/>
      <c r="J514" s="410"/>
    </row>
    <row r="515" s="122" customFormat="1" ht="30.75" customHeight="1" spans="1:10">
      <c r="A515" s="383"/>
      <c r="B515" s="384" t="s">
        <v>701</v>
      </c>
      <c r="C515" s="385">
        <v>150506</v>
      </c>
      <c r="D515" s="386">
        <f t="shared" si="95"/>
        <v>150506</v>
      </c>
      <c r="E515" s="386">
        <v>150506</v>
      </c>
      <c r="F515" s="386"/>
      <c r="G515" s="386"/>
      <c r="H515" s="386"/>
      <c r="I515" s="397"/>
      <c r="J515" s="410"/>
    </row>
    <row r="516" s="122" customFormat="1" ht="18.75" customHeight="1" spans="1:10">
      <c r="A516" s="383"/>
      <c r="B516" s="384" t="s">
        <v>702</v>
      </c>
      <c r="C516" s="385">
        <v>100000</v>
      </c>
      <c r="D516" s="386">
        <f t="shared" si="95"/>
        <v>100000</v>
      </c>
      <c r="E516" s="386">
        <v>100000</v>
      </c>
      <c r="F516" s="386"/>
      <c r="G516" s="386"/>
      <c r="H516" s="386"/>
      <c r="I516" s="397"/>
      <c r="J516" s="398"/>
    </row>
    <row r="517" s="122" customFormat="1" ht="18.75" customHeight="1" spans="1:10">
      <c r="A517" s="383"/>
      <c r="B517" s="384" t="s">
        <v>703</v>
      </c>
      <c r="C517" s="385">
        <v>1500000</v>
      </c>
      <c r="D517" s="386">
        <f t="shared" si="95"/>
        <v>1200000</v>
      </c>
      <c r="E517" s="147">
        <v>1200000</v>
      </c>
      <c r="F517" s="386"/>
      <c r="G517" s="386"/>
      <c r="H517" s="386"/>
      <c r="I517" s="397"/>
      <c r="J517" s="398"/>
    </row>
    <row r="518" s="122" customFormat="1" ht="18.75" customHeight="1" spans="1:10">
      <c r="A518" s="383"/>
      <c r="B518" s="384" t="s">
        <v>704</v>
      </c>
      <c r="C518" s="385">
        <v>350000</v>
      </c>
      <c r="D518" s="386">
        <f t="shared" si="94"/>
        <v>0</v>
      </c>
      <c r="E518" s="386"/>
      <c r="F518" s="386"/>
      <c r="G518" s="386"/>
      <c r="H518" s="386"/>
      <c r="I518" s="397"/>
      <c r="J518" s="398" t="s">
        <v>705</v>
      </c>
    </row>
    <row r="519" s="122" customFormat="1" ht="18.75" customHeight="1" spans="1:10">
      <c r="A519" s="383"/>
      <c r="B519" s="384" t="s">
        <v>706</v>
      </c>
      <c r="C519" s="385">
        <v>100000</v>
      </c>
      <c r="D519" s="386">
        <f t="shared" si="94"/>
        <v>0</v>
      </c>
      <c r="E519" s="386"/>
      <c r="F519" s="386"/>
      <c r="G519" s="386"/>
      <c r="H519" s="386"/>
      <c r="I519" s="397"/>
      <c r="J519" s="398"/>
    </row>
    <row r="520" s="122" customFormat="1" ht="18.75" customHeight="1" spans="1:10">
      <c r="A520" s="383"/>
      <c r="B520" s="384" t="s">
        <v>707</v>
      </c>
      <c r="C520" s="385">
        <v>100000</v>
      </c>
      <c r="D520" s="386">
        <f t="shared" si="94"/>
        <v>0</v>
      </c>
      <c r="E520" s="386"/>
      <c r="F520" s="386"/>
      <c r="G520" s="386"/>
      <c r="H520" s="386"/>
      <c r="I520" s="397"/>
      <c r="J520" s="398" t="s">
        <v>697</v>
      </c>
    </row>
    <row r="521" s="122" customFormat="1" ht="18.75" customHeight="1" spans="1:10">
      <c r="A521" s="383"/>
      <c r="B521" s="384" t="s">
        <v>708</v>
      </c>
      <c r="C521" s="385">
        <v>30000</v>
      </c>
      <c r="D521" s="386">
        <f t="shared" si="94"/>
        <v>0</v>
      </c>
      <c r="E521" s="386"/>
      <c r="F521" s="386"/>
      <c r="G521" s="386"/>
      <c r="H521" s="386"/>
      <c r="I521" s="397"/>
      <c r="J521" s="398" t="s">
        <v>709</v>
      </c>
    </row>
    <row r="522" s="122" customFormat="1" ht="18.75" customHeight="1" spans="1:10">
      <c r="A522" s="383"/>
      <c r="B522" s="384" t="s">
        <v>710</v>
      </c>
      <c r="C522" s="385">
        <v>50000</v>
      </c>
      <c r="D522" s="386">
        <f t="shared" si="94"/>
        <v>0</v>
      </c>
      <c r="E522" s="386"/>
      <c r="F522" s="386"/>
      <c r="G522" s="386"/>
      <c r="H522" s="386"/>
      <c r="I522" s="397"/>
      <c r="J522" s="398"/>
    </row>
    <row r="523" s="122" customFormat="1" ht="18.75" customHeight="1" spans="1:10">
      <c r="A523" s="383"/>
      <c r="B523" s="384" t="s">
        <v>711</v>
      </c>
      <c r="C523" s="385">
        <v>30000</v>
      </c>
      <c r="D523" s="386">
        <f t="shared" si="94"/>
        <v>0</v>
      </c>
      <c r="E523" s="386"/>
      <c r="F523" s="386"/>
      <c r="G523" s="386"/>
      <c r="H523" s="386"/>
      <c r="I523" s="397"/>
      <c r="J523" s="398"/>
    </row>
    <row r="524" s="122" customFormat="1" ht="18.75" customHeight="1" spans="1:10">
      <c r="A524" s="383"/>
      <c r="B524" s="384" t="s">
        <v>712</v>
      </c>
      <c r="C524" s="385">
        <v>50000</v>
      </c>
      <c r="D524" s="386">
        <f t="shared" si="94"/>
        <v>0</v>
      </c>
      <c r="E524" s="386"/>
      <c r="F524" s="386"/>
      <c r="G524" s="386"/>
      <c r="H524" s="386"/>
      <c r="I524" s="397"/>
      <c r="J524" s="398" t="s">
        <v>697</v>
      </c>
    </row>
    <row r="525" s="122" customFormat="1" ht="18.75" customHeight="1" spans="1:10">
      <c r="A525" s="383"/>
      <c r="B525" s="384" t="s">
        <v>713</v>
      </c>
      <c r="C525" s="385">
        <v>100000</v>
      </c>
      <c r="D525" s="386">
        <f t="shared" si="94"/>
        <v>0</v>
      </c>
      <c r="E525" s="386"/>
      <c r="F525" s="386"/>
      <c r="G525" s="386"/>
      <c r="H525" s="386"/>
      <c r="I525" s="397"/>
      <c r="J525" s="398"/>
    </row>
    <row r="526" s="122" customFormat="1" ht="18.75" customHeight="1" spans="1:10">
      <c r="A526" s="383"/>
      <c r="B526" s="384" t="s">
        <v>714</v>
      </c>
      <c r="C526" s="385">
        <v>9467700</v>
      </c>
      <c r="D526" s="386">
        <f t="shared" si="94"/>
        <v>0</v>
      </c>
      <c r="E526" s="386"/>
      <c r="F526" s="386"/>
      <c r="G526" s="386"/>
      <c r="H526" s="386"/>
      <c r="I526" s="411"/>
      <c r="J526" s="398"/>
    </row>
    <row r="527" s="122" customFormat="1" ht="18.75" customHeight="1" spans="1:10">
      <c r="A527" s="383"/>
      <c r="B527" s="384" t="s">
        <v>715</v>
      </c>
      <c r="C527" s="385">
        <v>350000</v>
      </c>
      <c r="D527" s="386">
        <f t="shared" si="94"/>
        <v>0</v>
      </c>
      <c r="E527" s="386"/>
      <c r="F527" s="386"/>
      <c r="G527" s="386"/>
      <c r="H527" s="386"/>
      <c r="I527" s="411"/>
      <c r="J527" s="398"/>
    </row>
    <row r="528" s="122" customFormat="1" ht="18.75" customHeight="1" spans="1:10">
      <c r="A528" s="383"/>
      <c r="B528" s="336" t="s">
        <v>225</v>
      </c>
      <c r="C528" s="385"/>
      <c r="D528" s="386">
        <f t="shared" si="94"/>
        <v>50000</v>
      </c>
      <c r="E528" s="386"/>
      <c r="F528" s="386"/>
      <c r="G528" s="386"/>
      <c r="H528" s="386">
        <v>50000</v>
      </c>
      <c r="I528" s="411"/>
      <c r="J528" s="398"/>
    </row>
    <row r="529" s="122" customFormat="1" ht="18.75" customHeight="1" spans="1:10">
      <c r="A529" s="383"/>
      <c r="B529" s="200" t="s">
        <v>290</v>
      </c>
      <c r="C529" s="385"/>
      <c r="D529" s="386">
        <f t="shared" si="94"/>
        <v>3000000</v>
      </c>
      <c r="E529" s="386"/>
      <c r="F529" s="386">
        <v>3000000</v>
      </c>
      <c r="G529" s="386"/>
      <c r="H529" s="386"/>
      <c r="I529" s="411"/>
      <c r="J529" s="398"/>
    </row>
    <row r="530" ht="18.75" customHeight="1" spans="1:10">
      <c r="A530" s="191" t="s">
        <v>716</v>
      </c>
      <c r="B530" s="191"/>
      <c r="C530" s="202">
        <f t="shared" ref="C530:H530" si="96">SUM(C531:C537)</f>
        <v>960000</v>
      </c>
      <c r="D530" s="202">
        <f t="shared" si="96"/>
        <v>670000</v>
      </c>
      <c r="E530" s="202">
        <f t="shared" si="96"/>
        <v>420000</v>
      </c>
      <c r="F530" s="202">
        <f t="shared" si="96"/>
        <v>200000</v>
      </c>
      <c r="G530" s="202">
        <f t="shared" si="96"/>
        <v>0</v>
      </c>
      <c r="H530" s="202">
        <f t="shared" si="96"/>
        <v>50000</v>
      </c>
      <c r="I530" s="159"/>
      <c r="J530" s="264"/>
    </row>
    <row r="531" ht="41.25" customHeight="1" spans="1:10">
      <c r="A531" s="399"/>
      <c r="B531" s="215" t="s">
        <v>717</v>
      </c>
      <c r="C531" s="252">
        <v>420000</v>
      </c>
      <c r="D531" s="249">
        <f>SUM(E531:H531)</f>
        <v>420000</v>
      </c>
      <c r="E531" s="249">
        <v>420000</v>
      </c>
      <c r="F531" s="218"/>
      <c r="G531" s="218"/>
      <c r="H531" s="218"/>
      <c r="I531" s="234"/>
      <c r="J531" s="412" t="s">
        <v>718</v>
      </c>
    </row>
    <row r="532" ht="18.75" customHeight="1" spans="1:10">
      <c r="A532" s="399"/>
      <c r="B532" s="215" t="s">
        <v>719</v>
      </c>
      <c r="C532" s="252">
        <v>40000</v>
      </c>
      <c r="D532" s="249">
        <f t="shared" ref="D532:D537" si="97">SUM(E532:H532)</f>
        <v>0</v>
      </c>
      <c r="E532" s="249"/>
      <c r="F532" s="218"/>
      <c r="G532" s="218"/>
      <c r="H532" s="218"/>
      <c r="I532" s="234"/>
      <c r="J532" s="264"/>
    </row>
    <row r="533" ht="18.75" customHeight="1" spans="1:10">
      <c r="A533" s="399"/>
      <c r="B533" s="215" t="s">
        <v>720</v>
      </c>
      <c r="C533" s="252">
        <v>150000</v>
      </c>
      <c r="D533" s="249">
        <f t="shared" si="97"/>
        <v>0</v>
      </c>
      <c r="E533" s="249"/>
      <c r="F533" s="218"/>
      <c r="G533" s="218"/>
      <c r="H533" s="218"/>
      <c r="I533" s="234"/>
      <c r="J533" s="264"/>
    </row>
    <row r="534" ht="29.25" customHeight="1" spans="1:10">
      <c r="A534" s="399"/>
      <c r="B534" s="215" t="s">
        <v>721</v>
      </c>
      <c r="C534" s="252">
        <v>50000</v>
      </c>
      <c r="D534" s="249">
        <f t="shared" si="97"/>
        <v>0</v>
      </c>
      <c r="E534" s="249"/>
      <c r="F534" s="218"/>
      <c r="G534" s="218"/>
      <c r="H534" s="218"/>
      <c r="I534" s="234"/>
      <c r="J534" s="353" t="s">
        <v>722</v>
      </c>
    </row>
    <row r="535" ht="18.75" customHeight="1" spans="1:10">
      <c r="A535" s="399"/>
      <c r="B535" s="215" t="s">
        <v>723</v>
      </c>
      <c r="C535" s="252">
        <v>300000</v>
      </c>
      <c r="D535" s="249">
        <f t="shared" si="97"/>
        <v>0</v>
      </c>
      <c r="E535" s="249"/>
      <c r="F535" s="218"/>
      <c r="G535" s="218"/>
      <c r="H535" s="218"/>
      <c r="I535" s="234"/>
      <c r="J535" s="264" t="s">
        <v>724</v>
      </c>
    </row>
    <row r="536" ht="18.75" customHeight="1" spans="1:10">
      <c r="A536" s="399"/>
      <c r="B536" s="336" t="s">
        <v>225</v>
      </c>
      <c r="C536" s="252"/>
      <c r="D536" s="249">
        <f t="shared" si="97"/>
        <v>50000</v>
      </c>
      <c r="E536" s="249"/>
      <c r="F536" s="218"/>
      <c r="G536" s="218"/>
      <c r="H536" s="218">
        <v>50000</v>
      </c>
      <c r="I536" s="234"/>
      <c r="J536" s="264"/>
    </row>
    <row r="537" ht="18.75" customHeight="1" spans="1:10">
      <c r="A537" s="399"/>
      <c r="B537" s="200" t="s">
        <v>290</v>
      </c>
      <c r="C537" s="252"/>
      <c r="D537" s="249">
        <f t="shared" si="97"/>
        <v>200000</v>
      </c>
      <c r="E537" s="249"/>
      <c r="F537" s="218">
        <v>200000</v>
      </c>
      <c r="G537" s="218"/>
      <c r="H537" s="218"/>
      <c r="I537" s="234"/>
      <c r="J537" s="264"/>
    </row>
    <row r="538" ht="18.75" customHeight="1" spans="1:10">
      <c r="A538" s="191" t="s">
        <v>725</v>
      </c>
      <c r="B538" s="191"/>
      <c r="C538" s="202">
        <v>3470000</v>
      </c>
      <c r="D538" s="204">
        <f t="shared" ref="D538:G538" si="98">SUM(D539:D541)</f>
        <v>3200000</v>
      </c>
      <c r="E538" s="204">
        <f t="shared" si="98"/>
        <v>3200000</v>
      </c>
      <c r="F538" s="204">
        <f t="shared" si="98"/>
        <v>0</v>
      </c>
      <c r="G538" s="204">
        <f t="shared" si="98"/>
        <v>0</v>
      </c>
      <c r="H538" s="204"/>
      <c r="I538" s="159"/>
      <c r="J538" s="264"/>
    </row>
    <row r="539" ht="34.5" customHeight="1" spans="1:10">
      <c r="A539" s="399"/>
      <c r="B539" s="215" t="s">
        <v>726</v>
      </c>
      <c r="C539" s="252">
        <v>2200000</v>
      </c>
      <c r="D539" s="218">
        <f t="shared" ref="D539:D541" si="99">SUM(E539:H539)</f>
        <v>2200000</v>
      </c>
      <c r="E539" s="218">
        <v>2200000</v>
      </c>
      <c r="F539" s="218"/>
      <c r="G539" s="218"/>
      <c r="H539" s="218"/>
      <c r="I539" s="234"/>
      <c r="J539" s="353" t="s">
        <v>727</v>
      </c>
    </row>
    <row r="540" ht="18.75" customHeight="1" spans="1:10">
      <c r="A540" s="399"/>
      <c r="B540" s="215" t="s">
        <v>728</v>
      </c>
      <c r="C540" s="252">
        <v>270000</v>
      </c>
      <c r="D540" s="218">
        <f t="shared" si="99"/>
        <v>1000000</v>
      </c>
      <c r="E540" s="218">
        <v>1000000</v>
      </c>
      <c r="F540" s="218"/>
      <c r="G540" s="218"/>
      <c r="H540" s="218"/>
      <c r="I540" s="234"/>
      <c r="J540" s="413" t="s">
        <v>729</v>
      </c>
    </row>
    <row r="541" ht="18.75" customHeight="1" spans="1:10">
      <c r="A541" s="399"/>
      <c r="B541" s="215" t="s">
        <v>730</v>
      </c>
      <c r="C541" s="252">
        <v>1000000</v>
      </c>
      <c r="D541" s="218">
        <f t="shared" si="99"/>
        <v>0</v>
      </c>
      <c r="E541" s="218"/>
      <c r="F541" s="218"/>
      <c r="G541" s="218"/>
      <c r="H541" s="218"/>
      <c r="I541" s="234"/>
      <c r="J541" s="353"/>
    </row>
    <row r="542" ht="18.75" customHeight="1" spans="1:10">
      <c r="A542" s="191" t="s">
        <v>731</v>
      </c>
      <c r="B542" s="191"/>
      <c r="C542" s="202">
        <f t="shared" ref="C542:H542" si="100">SUM(C543:C547)</f>
        <v>745000</v>
      </c>
      <c r="D542" s="202">
        <f t="shared" si="100"/>
        <v>1160000</v>
      </c>
      <c r="E542" s="202">
        <f t="shared" si="100"/>
        <v>460000</v>
      </c>
      <c r="F542" s="202">
        <f t="shared" si="100"/>
        <v>500000</v>
      </c>
      <c r="G542" s="202">
        <f t="shared" si="100"/>
        <v>0</v>
      </c>
      <c r="H542" s="202">
        <f t="shared" si="100"/>
        <v>200000</v>
      </c>
      <c r="I542" s="159"/>
      <c r="J542" s="264"/>
    </row>
    <row r="543" ht="18.75" customHeight="1" spans="1:10">
      <c r="A543" s="399"/>
      <c r="B543" s="215" t="s">
        <v>732</v>
      </c>
      <c r="C543" s="252">
        <v>160000</v>
      </c>
      <c r="D543" s="218">
        <f t="shared" ref="D543:D547" si="101">SUM(E543:H543)</f>
        <v>160000</v>
      </c>
      <c r="E543" s="218">
        <v>160000</v>
      </c>
      <c r="F543" s="218"/>
      <c r="G543" s="218"/>
      <c r="H543" s="218"/>
      <c r="I543" s="234"/>
      <c r="J543" s="264"/>
    </row>
    <row r="544" ht="18.75" customHeight="1" spans="1:10">
      <c r="A544" s="399"/>
      <c r="B544" s="215" t="s">
        <v>733</v>
      </c>
      <c r="C544" s="252">
        <v>300000</v>
      </c>
      <c r="D544" s="218">
        <f t="shared" si="101"/>
        <v>300000</v>
      </c>
      <c r="E544" s="218">
        <v>300000</v>
      </c>
      <c r="F544" s="218"/>
      <c r="G544" s="218"/>
      <c r="H544" s="218"/>
      <c r="I544" s="234"/>
      <c r="J544" s="264"/>
    </row>
    <row r="545" ht="18.75" customHeight="1" spans="1:10">
      <c r="A545" s="399"/>
      <c r="B545" s="215" t="s">
        <v>734</v>
      </c>
      <c r="C545" s="252">
        <v>285000</v>
      </c>
      <c r="D545" s="218">
        <f t="shared" si="101"/>
        <v>0</v>
      </c>
      <c r="E545" s="218"/>
      <c r="F545" s="218"/>
      <c r="G545" s="218"/>
      <c r="H545" s="218"/>
      <c r="I545" s="234"/>
      <c r="J545" s="264"/>
    </row>
    <row r="546" ht="18.75" customHeight="1" spans="1:10">
      <c r="A546" s="399"/>
      <c r="B546" s="336" t="s">
        <v>225</v>
      </c>
      <c r="C546" s="252"/>
      <c r="D546" s="218">
        <f t="shared" si="101"/>
        <v>200000</v>
      </c>
      <c r="E546" s="218"/>
      <c r="F546" s="218"/>
      <c r="G546" s="218"/>
      <c r="H546" s="218">
        <v>200000</v>
      </c>
      <c r="I546" s="234"/>
      <c r="J546" s="264"/>
    </row>
    <row r="547" ht="18.75" customHeight="1" spans="1:10">
      <c r="A547" s="399"/>
      <c r="B547" s="200" t="s">
        <v>290</v>
      </c>
      <c r="C547" s="252"/>
      <c r="D547" s="218">
        <f t="shared" si="101"/>
        <v>500000</v>
      </c>
      <c r="E547" s="218"/>
      <c r="F547" s="218">
        <v>500000</v>
      </c>
      <c r="G547" s="218"/>
      <c r="H547" s="218"/>
      <c r="I547" s="234"/>
      <c r="J547" s="264"/>
    </row>
    <row r="548" ht="18.75" customHeight="1" spans="1:10">
      <c r="A548" s="191" t="s">
        <v>735</v>
      </c>
      <c r="B548" s="191"/>
      <c r="C548" s="202">
        <f t="shared" ref="C548:H548" si="102">SUM(C549:C553)</f>
        <v>830763</v>
      </c>
      <c r="D548" s="202">
        <f t="shared" si="102"/>
        <v>2330763</v>
      </c>
      <c r="E548" s="202">
        <f t="shared" si="102"/>
        <v>630763</v>
      </c>
      <c r="F548" s="202">
        <f t="shared" si="102"/>
        <v>500000</v>
      </c>
      <c r="G548" s="202">
        <f t="shared" si="102"/>
        <v>0</v>
      </c>
      <c r="H548" s="202">
        <f t="shared" si="102"/>
        <v>1200000</v>
      </c>
      <c r="I548" s="159"/>
      <c r="J548" s="264"/>
    </row>
    <row r="549" ht="18.75" customHeight="1" spans="1:10">
      <c r="A549" s="399"/>
      <c r="B549" s="215" t="s">
        <v>736</v>
      </c>
      <c r="C549" s="252">
        <v>600000</v>
      </c>
      <c r="D549" s="218">
        <f t="shared" ref="D549:D553" si="103">SUM(E549:H549)</f>
        <v>600000</v>
      </c>
      <c r="E549" s="218">
        <v>600000</v>
      </c>
      <c r="F549" s="218"/>
      <c r="G549" s="218"/>
      <c r="H549" s="218"/>
      <c r="I549" s="234"/>
      <c r="J549" s="264"/>
    </row>
    <row r="550" ht="18.75" customHeight="1" spans="1:10">
      <c r="A550" s="399"/>
      <c r="B550" s="215" t="s">
        <v>737</v>
      </c>
      <c r="C550" s="252">
        <v>30763</v>
      </c>
      <c r="D550" s="218">
        <f t="shared" si="103"/>
        <v>30763</v>
      </c>
      <c r="E550" s="218">
        <v>30763</v>
      </c>
      <c r="F550" s="218"/>
      <c r="G550" s="218"/>
      <c r="H550" s="218"/>
      <c r="I550" s="234"/>
      <c r="J550" s="264"/>
    </row>
    <row r="551" ht="18.75" customHeight="1" spans="1:10">
      <c r="A551" s="399"/>
      <c r="B551" s="215" t="s">
        <v>738</v>
      </c>
      <c r="C551" s="252">
        <v>200000</v>
      </c>
      <c r="D551" s="218">
        <f t="shared" si="103"/>
        <v>0</v>
      </c>
      <c r="E551" s="218"/>
      <c r="F551" s="218"/>
      <c r="G551" s="218"/>
      <c r="H551" s="218"/>
      <c r="I551" s="234"/>
      <c r="J551" s="264"/>
    </row>
    <row r="552" ht="18.75" customHeight="1" spans="1:10">
      <c r="A552" s="399"/>
      <c r="B552" s="336" t="s">
        <v>225</v>
      </c>
      <c r="C552" s="252"/>
      <c r="D552" s="218">
        <f t="shared" si="103"/>
        <v>1200000</v>
      </c>
      <c r="E552" s="218"/>
      <c r="F552" s="218"/>
      <c r="G552" s="218"/>
      <c r="H552" s="218">
        <v>1200000</v>
      </c>
      <c r="I552" s="234"/>
      <c r="J552" s="264"/>
    </row>
    <row r="553" ht="18.75" customHeight="1" spans="1:10">
      <c r="A553" s="399"/>
      <c r="B553" s="200" t="s">
        <v>290</v>
      </c>
      <c r="C553" s="252"/>
      <c r="D553" s="218">
        <f t="shared" si="103"/>
        <v>500000</v>
      </c>
      <c r="E553" s="218"/>
      <c r="F553" s="218">
        <v>500000</v>
      </c>
      <c r="G553" s="218"/>
      <c r="H553" s="218"/>
      <c r="I553" s="234"/>
      <c r="J553" s="264"/>
    </row>
    <row r="554" ht="18.75" customHeight="1" spans="1:10">
      <c r="A554" s="191" t="s">
        <v>739</v>
      </c>
      <c r="B554" s="191"/>
      <c r="C554" s="202">
        <v>882600</v>
      </c>
      <c r="D554" s="204">
        <f>SUM(D555:D557)</f>
        <v>500000</v>
      </c>
      <c r="E554" s="204">
        <f>SUM(E555:E557)</f>
        <v>500000</v>
      </c>
      <c r="F554" s="204">
        <f>SUM(F555:F557)</f>
        <v>0</v>
      </c>
      <c r="G554" s="204">
        <f>SUM(G555:G557)</f>
        <v>0</v>
      </c>
      <c r="H554" s="204"/>
      <c r="I554" s="159"/>
      <c r="J554" s="264"/>
    </row>
    <row r="555" s="122" customFormat="1" ht="18.75" customHeight="1" spans="1:10">
      <c r="A555" s="383"/>
      <c r="B555" s="400" t="s">
        <v>740</v>
      </c>
      <c r="C555" s="401">
        <v>100000</v>
      </c>
      <c r="D555" s="147">
        <f t="shared" ref="D555:D560" si="104">SUM(E555:H555)</f>
        <v>100000</v>
      </c>
      <c r="E555" s="147">
        <v>100000</v>
      </c>
      <c r="F555" s="147"/>
      <c r="G555" s="147"/>
      <c r="H555" s="147"/>
      <c r="I555" s="414"/>
      <c r="J555" s="402"/>
    </row>
    <row r="556" s="122" customFormat="1" ht="18.75" customHeight="1" spans="1:10">
      <c r="A556" s="383"/>
      <c r="B556" s="400" t="s">
        <v>741</v>
      </c>
      <c r="C556" s="401">
        <v>100000</v>
      </c>
      <c r="D556" s="147">
        <f t="shared" si="104"/>
        <v>100000</v>
      </c>
      <c r="E556" s="147">
        <v>100000</v>
      </c>
      <c r="F556" s="147"/>
      <c r="G556" s="147"/>
      <c r="H556" s="147"/>
      <c r="I556" s="414"/>
      <c r="J556" s="402"/>
    </row>
    <row r="557" ht="18.75" customHeight="1" spans="1:10">
      <c r="A557" s="399"/>
      <c r="B557" s="215" t="s">
        <v>742</v>
      </c>
      <c r="C557" s="252">
        <v>182600</v>
      </c>
      <c r="D557" s="218">
        <f t="shared" si="104"/>
        <v>300000</v>
      </c>
      <c r="E557" s="218">
        <v>300000</v>
      </c>
      <c r="F557" s="218"/>
      <c r="G557" s="218"/>
      <c r="H557" s="218"/>
      <c r="I557" s="234"/>
      <c r="J557" s="264"/>
    </row>
    <row r="558" s="122" customFormat="1" ht="18.75" customHeight="1" spans="1:10">
      <c r="A558" s="383"/>
      <c r="B558" s="402" t="s">
        <v>743</v>
      </c>
      <c r="C558" s="133">
        <v>200000</v>
      </c>
      <c r="D558" s="147">
        <f t="shared" si="104"/>
        <v>0</v>
      </c>
      <c r="E558" s="147"/>
      <c r="F558" s="147"/>
      <c r="G558" s="147"/>
      <c r="H558" s="147"/>
      <c r="I558" s="414"/>
      <c r="J558" s="402"/>
    </row>
    <row r="559" s="122" customFormat="1" ht="18.75" customHeight="1" spans="1:10">
      <c r="A559" s="383"/>
      <c r="B559" s="402" t="s">
        <v>744</v>
      </c>
      <c r="C559" s="133">
        <v>100000</v>
      </c>
      <c r="D559" s="147">
        <f t="shared" si="104"/>
        <v>0</v>
      </c>
      <c r="E559" s="147"/>
      <c r="F559" s="147"/>
      <c r="G559" s="147"/>
      <c r="H559" s="147"/>
      <c r="I559" s="414"/>
      <c r="J559" s="402"/>
    </row>
    <row r="560" s="122" customFormat="1" ht="18.75" customHeight="1" spans="1:10">
      <c r="A560" s="383"/>
      <c r="B560" s="400" t="s">
        <v>745</v>
      </c>
      <c r="C560" s="401">
        <v>200000</v>
      </c>
      <c r="D560" s="147">
        <f t="shared" si="104"/>
        <v>0</v>
      </c>
      <c r="E560" s="147"/>
      <c r="F560" s="147"/>
      <c r="G560" s="147"/>
      <c r="H560" s="147"/>
      <c r="I560" s="414"/>
      <c r="J560" s="402"/>
    </row>
    <row r="561" ht="18.75" customHeight="1" spans="1:10">
      <c r="A561" s="191" t="s">
        <v>746</v>
      </c>
      <c r="B561" s="191"/>
      <c r="C561" s="202">
        <v>300000000</v>
      </c>
      <c r="D561" s="204">
        <f>D562+D563</f>
        <v>0</v>
      </c>
      <c r="E561" s="204">
        <f>E562+E563</f>
        <v>0</v>
      </c>
      <c r="F561" s="204">
        <f>F562+F563</f>
        <v>0</v>
      </c>
      <c r="G561" s="204">
        <f>G562+G563</f>
        <v>0</v>
      </c>
      <c r="H561" s="204"/>
      <c r="I561" s="159"/>
      <c r="J561" s="264"/>
    </row>
    <row r="562" ht="18.75" customHeight="1" spans="1:10">
      <c r="A562" s="403"/>
      <c r="B562" s="404" t="s">
        <v>747</v>
      </c>
      <c r="C562" s="405">
        <v>200000000</v>
      </c>
      <c r="D562" s="406">
        <f>SUM(E562:H562)</f>
        <v>0</v>
      </c>
      <c r="E562" s="407"/>
      <c r="F562" s="406"/>
      <c r="G562" s="406"/>
      <c r="H562" s="406"/>
      <c r="I562" s="415"/>
      <c r="J562" s="416"/>
    </row>
    <row r="563" ht="18.75" customHeight="1" spans="1:10">
      <c r="A563" s="403"/>
      <c r="B563" s="404" t="s">
        <v>748</v>
      </c>
      <c r="C563" s="405">
        <v>100000000</v>
      </c>
      <c r="D563" s="406">
        <f>SUM(E563:H563)</f>
        <v>0</v>
      </c>
      <c r="E563" s="407"/>
      <c r="F563" s="406"/>
      <c r="G563" s="406"/>
      <c r="H563" s="406"/>
      <c r="I563" s="417"/>
      <c r="J563" s="416"/>
    </row>
    <row r="564" ht="18.75" customHeight="1" spans="1:10">
      <c r="A564" s="135" t="s">
        <v>749</v>
      </c>
      <c r="B564" s="135"/>
      <c r="C564" s="205">
        <v>241034049</v>
      </c>
      <c r="D564" s="123">
        <f>D565+D583+D596</f>
        <v>215253000</v>
      </c>
      <c r="E564" s="123">
        <f>E565+E583+E596</f>
        <v>62893000</v>
      </c>
      <c r="F564" s="123">
        <f>F565+F583+F596</f>
        <v>149140000</v>
      </c>
      <c r="G564" s="123">
        <f>G565+G583+G596</f>
        <v>0</v>
      </c>
      <c r="H564" s="123">
        <f>H565+H583+H596</f>
        <v>0</v>
      </c>
      <c r="I564" s="156"/>
      <c r="J564" s="354"/>
    </row>
    <row r="565" ht="18.75" customHeight="1" spans="1:10">
      <c r="A565" s="191" t="s">
        <v>750</v>
      </c>
      <c r="B565" s="191"/>
      <c r="C565" s="202">
        <v>139022949</v>
      </c>
      <c r="D565" s="204">
        <f>D566+D577</f>
        <v>10293000</v>
      </c>
      <c r="E565" s="204">
        <f>E566+E577</f>
        <v>7393000</v>
      </c>
      <c r="F565" s="204">
        <f>F566+F577</f>
        <v>680000</v>
      </c>
      <c r="G565" s="204">
        <f>G566+G577</f>
        <v>0</v>
      </c>
      <c r="H565" s="204"/>
      <c r="I565" s="159"/>
      <c r="J565" s="418"/>
    </row>
    <row r="566" ht="18.75" customHeight="1" spans="1:10">
      <c r="A566" s="152" t="s">
        <v>751</v>
      </c>
      <c r="B566" s="152"/>
      <c r="C566" s="153">
        <f t="shared" ref="C566:H566" si="105">SUM(C567:C575)</f>
        <v>11005000</v>
      </c>
      <c r="D566" s="153">
        <f t="shared" si="105"/>
        <v>8640000</v>
      </c>
      <c r="E566" s="153">
        <f t="shared" si="105"/>
        <v>6640000</v>
      </c>
      <c r="F566" s="153">
        <f t="shared" si="105"/>
        <v>0</v>
      </c>
      <c r="G566" s="153">
        <f t="shared" si="105"/>
        <v>0</v>
      </c>
      <c r="H566" s="153">
        <f t="shared" si="105"/>
        <v>2000000</v>
      </c>
      <c r="I566" s="167"/>
      <c r="J566" s="418"/>
    </row>
    <row r="567" ht="18.75" customHeight="1" spans="1:10">
      <c r="A567" s="408"/>
      <c r="B567" s="409" t="s">
        <v>752</v>
      </c>
      <c r="C567" s="251">
        <v>57000</v>
      </c>
      <c r="D567" s="251">
        <f t="shared" ref="D567:D576" si="106">SUM(E567:H567)</f>
        <v>100000</v>
      </c>
      <c r="E567" s="251">
        <v>100000</v>
      </c>
      <c r="F567" s="251"/>
      <c r="G567" s="251"/>
      <c r="H567" s="251"/>
      <c r="I567" s="419"/>
      <c r="J567" s="420" t="s">
        <v>753</v>
      </c>
    </row>
    <row r="568" ht="18.75" customHeight="1" spans="1:10">
      <c r="A568" s="408"/>
      <c r="B568" s="409" t="s">
        <v>754</v>
      </c>
      <c r="C568" s="251">
        <v>400000</v>
      </c>
      <c r="D568" s="251">
        <f t="shared" si="106"/>
        <v>400000</v>
      </c>
      <c r="E568" s="251">
        <v>400000</v>
      </c>
      <c r="F568" s="251"/>
      <c r="G568" s="251"/>
      <c r="H568" s="251"/>
      <c r="I568" s="419"/>
      <c r="J568" s="421"/>
    </row>
    <row r="569" ht="21.75" customHeight="1" spans="1:10">
      <c r="A569" s="408"/>
      <c r="B569" s="409" t="s">
        <v>755</v>
      </c>
      <c r="C569" s="251">
        <v>7030000</v>
      </c>
      <c r="D569" s="251">
        <f t="shared" si="106"/>
        <v>5000000</v>
      </c>
      <c r="E569" s="251">
        <v>5000000</v>
      </c>
      <c r="F569" s="251"/>
      <c r="G569" s="251"/>
      <c r="H569" s="251"/>
      <c r="I569" s="419"/>
      <c r="J569" s="420" t="s">
        <v>756</v>
      </c>
    </row>
    <row r="570" ht="18.75" customHeight="1" spans="1:10">
      <c r="A570" s="408"/>
      <c r="B570" s="409" t="s">
        <v>757</v>
      </c>
      <c r="C570" s="251">
        <v>800000</v>
      </c>
      <c r="D570" s="251">
        <f t="shared" si="106"/>
        <v>800000</v>
      </c>
      <c r="E570" s="251">
        <v>800000</v>
      </c>
      <c r="F570" s="251"/>
      <c r="G570" s="251"/>
      <c r="H570" s="251"/>
      <c r="I570" s="419"/>
      <c r="J570" s="409" t="s">
        <v>168</v>
      </c>
    </row>
    <row r="571" ht="18.75" customHeight="1" spans="1:10">
      <c r="A571" s="408"/>
      <c r="B571" s="409" t="s">
        <v>758</v>
      </c>
      <c r="C571" s="251">
        <v>340000</v>
      </c>
      <c r="D571" s="251">
        <f t="shared" si="106"/>
        <v>340000</v>
      </c>
      <c r="E571" s="251">
        <v>340000</v>
      </c>
      <c r="F571" s="251"/>
      <c r="G571" s="251"/>
      <c r="H571" s="251"/>
      <c r="I571" s="419"/>
      <c r="J571" s="409" t="s">
        <v>168</v>
      </c>
    </row>
    <row r="572" ht="18.75" customHeight="1" spans="1:10">
      <c r="A572" s="408"/>
      <c r="B572" s="409" t="s">
        <v>759</v>
      </c>
      <c r="C572" s="251">
        <v>50000</v>
      </c>
      <c r="D572" s="251">
        <f t="shared" si="106"/>
        <v>0</v>
      </c>
      <c r="E572" s="251"/>
      <c r="F572" s="251"/>
      <c r="G572" s="251"/>
      <c r="H572" s="251"/>
      <c r="I572" s="419"/>
      <c r="J572" s="421"/>
    </row>
    <row r="573" ht="18.75" customHeight="1" spans="1:10">
      <c r="A573" s="408"/>
      <c r="B573" s="409" t="s">
        <v>760</v>
      </c>
      <c r="C573" s="251">
        <v>200000</v>
      </c>
      <c r="D573" s="251">
        <f t="shared" si="106"/>
        <v>0</v>
      </c>
      <c r="E573" s="251"/>
      <c r="F573" s="251"/>
      <c r="G573" s="251"/>
      <c r="H573" s="251"/>
      <c r="I573" s="419"/>
      <c r="J573" s="421"/>
    </row>
    <row r="574" ht="18.75" customHeight="1" spans="1:10">
      <c r="A574" s="408"/>
      <c r="B574" s="409" t="s">
        <v>761</v>
      </c>
      <c r="C574" s="251">
        <v>300000</v>
      </c>
      <c r="D574" s="251">
        <f t="shared" si="106"/>
        <v>0</v>
      </c>
      <c r="E574" s="251"/>
      <c r="F574" s="251"/>
      <c r="G574" s="251"/>
      <c r="H574" s="251"/>
      <c r="I574" s="419"/>
      <c r="J574" s="421"/>
    </row>
    <row r="575" ht="18.75" customHeight="1" spans="1:10">
      <c r="A575" s="408"/>
      <c r="B575" s="336" t="s">
        <v>225</v>
      </c>
      <c r="C575" s="251">
        <v>1828000</v>
      </c>
      <c r="D575" s="251">
        <f t="shared" si="106"/>
        <v>2000000</v>
      </c>
      <c r="E575" s="251"/>
      <c r="F575" s="251"/>
      <c r="G575" s="251"/>
      <c r="H575" s="251">
        <v>2000000</v>
      </c>
      <c r="I575" s="419"/>
      <c r="J575" s="422"/>
    </row>
    <row r="576" ht="18.75" customHeight="1" spans="1:10">
      <c r="A576" s="408"/>
      <c r="B576" s="200" t="s">
        <v>290</v>
      </c>
      <c r="C576" s="251"/>
      <c r="D576" s="251">
        <f t="shared" si="106"/>
        <v>80000000</v>
      </c>
      <c r="E576" s="251"/>
      <c r="F576" s="251">
        <v>80000000</v>
      </c>
      <c r="G576" s="251"/>
      <c r="H576" s="251"/>
      <c r="I576" s="419"/>
      <c r="J576" s="422"/>
    </row>
    <row r="577" ht="18.75" customHeight="1" spans="1:10">
      <c r="A577" s="152" t="s">
        <v>762</v>
      </c>
      <c r="B577" s="152"/>
      <c r="C577" s="423">
        <v>26839749</v>
      </c>
      <c r="D577" s="424">
        <f>SUM(D578:D581)</f>
        <v>1653000</v>
      </c>
      <c r="E577" s="425">
        <f>SUM(E578:E581)</f>
        <v>753000</v>
      </c>
      <c r="F577" s="425">
        <f>SUM(F578:F581)</f>
        <v>680000</v>
      </c>
      <c r="G577" s="425"/>
      <c r="H577" s="425"/>
      <c r="I577" s="167"/>
      <c r="J577" s="422"/>
    </row>
    <row r="578" ht="18.75" customHeight="1" spans="1:10">
      <c r="A578" s="426"/>
      <c r="B578" s="427" t="s">
        <v>763</v>
      </c>
      <c r="C578" s="284">
        <v>780000</v>
      </c>
      <c r="D578" s="251">
        <f>SUM(E578:H578)</f>
        <v>680000</v>
      </c>
      <c r="E578" s="251"/>
      <c r="F578" s="251">
        <v>680000</v>
      </c>
      <c r="G578" s="251"/>
      <c r="H578" s="251"/>
      <c r="I578" s="419"/>
      <c r="J578" s="409" t="s">
        <v>168</v>
      </c>
    </row>
    <row r="579" ht="18.75" customHeight="1" spans="1:10">
      <c r="A579" s="426"/>
      <c r="B579" s="427" t="s">
        <v>764</v>
      </c>
      <c r="C579" s="284">
        <v>553000</v>
      </c>
      <c r="D579" s="251">
        <f>SUM(E579:H579)</f>
        <v>553000</v>
      </c>
      <c r="E579" s="251">
        <v>553000</v>
      </c>
      <c r="F579" s="251"/>
      <c r="G579" s="251"/>
      <c r="H579" s="251"/>
      <c r="I579" s="419"/>
      <c r="J579" s="409" t="s">
        <v>168</v>
      </c>
    </row>
    <row r="580" ht="18.75" customHeight="1" spans="1:10">
      <c r="A580" s="426"/>
      <c r="B580" s="427" t="s">
        <v>765</v>
      </c>
      <c r="C580" s="284">
        <v>190000</v>
      </c>
      <c r="D580" s="251">
        <f>SUM(E580:H580)</f>
        <v>200000</v>
      </c>
      <c r="E580" s="251">
        <v>200000</v>
      </c>
      <c r="F580" s="251"/>
      <c r="G580" s="251"/>
      <c r="H580" s="251"/>
      <c r="I580" s="419"/>
      <c r="J580" s="409" t="s">
        <v>168</v>
      </c>
    </row>
    <row r="581" ht="18.75" customHeight="1" spans="1:10">
      <c r="A581" s="426"/>
      <c r="B581" s="336" t="s">
        <v>225</v>
      </c>
      <c r="C581" s="284">
        <v>220000</v>
      </c>
      <c r="D581" s="251">
        <f>SUM(E581:H581)</f>
        <v>220000</v>
      </c>
      <c r="E581" s="251"/>
      <c r="F581" s="251"/>
      <c r="G581" s="251"/>
      <c r="H581" s="251">
        <v>220000</v>
      </c>
      <c r="I581" s="419"/>
      <c r="J581" s="315" t="s">
        <v>766</v>
      </c>
    </row>
    <row r="582" ht="18.75" customHeight="1" spans="1:10">
      <c r="A582" s="426"/>
      <c r="B582" s="200" t="s">
        <v>290</v>
      </c>
      <c r="C582" s="284">
        <v>410000</v>
      </c>
      <c r="D582" s="251">
        <f>SUM(E582:H582)</f>
        <v>20000000</v>
      </c>
      <c r="E582" s="251"/>
      <c r="F582" s="251">
        <v>20000000</v>
      </c>
      <c r="G582" s="251"/>
      <c r="H582" s="251"/>
      <c r="I582" s="419"/>
      <c r="J582" s="409" t="s">
        <v>168</v>
      </c>
    </row>
    <row r="583" ht="18.75" customHeight="1" spans="1:10">
      <c r="A583" s="191" t="s">
        <v>767</v>
      </c>
      <c r="B583" s="191"/>
      <c r="C583" s="285">
        <v>46111100</v>
      </c>
      <c r="D583" s="246">
        <f>SUM(D589:D595)</f>
        <v>121460000</v>
      </c>
      <c r="E583" s="246">
        <f>SUM(E589:E595)</f>
        <v>0</v>
      </c>
      <c r="F583" s="246">
        <f>SUM(F589:F595)</f>
        <v>120460000</v>
      </c>
      <c r="G583" s="246"/>
      <c r="H583" s="246"/>
      <c r="I583" s="159"/>
      <c r="J583" s="440"/>
    </row>
    <row r="584" ht="18.75" customHeight="1" spans="1:10">
      <c r="A584" s="408"/>
      <c r="B584" s="428" t="s">
        <v>768</v>
      </c>
      <c r="C584" s="256">
        <v>200000</v>
      </c>
      <c r="D584" s="251">
        <f>SUM(E584:H584)</f>
        <v>200000</v>
      </c>
      <c r="E584" s="251">
        <v>200000</v>
      </c>
      <c r="F584" s="251"/>
      <c r="G584" s="251"/>
      <c r="H584" s="251"/>
      <c r="I584" s="419"/>
      <c r="J584" s="227"/>
    </row>
    <row r="585" ht="18.75" customHeight="1" spans="1:10">
      <c r="A585" s="408"/>
      <c r="B585" s="428" t="s">
        <v>769</v>
      </c>
      <c r="C585" s="256">
        <v>1000000</v>
      </c>
      <c r="D585" s="251">
        <f>SUM(E585:H585)</f>
        <v>1000000</v>
      </c>
      <c r="E585" s="251">
        <v>1000000</v>
      </c>
      <c r="F585" s="251"/>
      <c r="G585" s="251"/>
      <c r="H585" s="251"/>
      <c r="I585" s="419"/>
      <c r="J585" s="227" t="s">
        <v>770</v>
      </c>
    </row>
    <row r="586" ht="18.75" customHeight="1" spans="1:10">
      <c r="A586" s="408"/>
      <c r="B586" s="428" t="s">
        <v>771</v>
      </c>
      <c r="C586" s="256">
        <v>200000</v>
      </c>
      <c r="D586" s="251">
        <f>SUM(E586:H586)</f>
        <v>200000</v>
      </c>
      <c r="E586" s="251">
        <v>200000</v>
      </c>
      <c r="F586" s="251"/>
      <c r="G586" s="251"/>
      <c r="H586" s="251"/>
      <c r="I586" s="419"/>
      <c r="J586" s="227" t="s">
        <v>770</v>
      </c>
    </row>
    <row r="587" ht="18.75" customHeight="1" spans="1:10">
      <c r="A587" s="408"/>
      <c r="B587" s="428" t="s">
        <v>772</v>
      </c>
      <c r="C587" s="256">
        <v>81600</v>
      </c>
      <c r="D587" s="251">
        <f>SUM(E587:H587)</f>
        <v>81600</v>
      </c>
      <c r="E587" s="251">
        <v>81600</v>
      </c>
      <c r="F587" s="251"/>
      <c r="G587" s="251"/>
      <c r="H587" s="251"/>
      <c r="I587" s="419"/>
      <c r="J587" s="227" t="s">
        <v>773</v>
      </c>
    </row>
    <row r="588" ht="18.75" customHeight="1" spans="1:10">
      <c r="A588" s="408"/>
      <c r="B588" s="428" t="s">
        <v>774</v>
      </c>
      <c r="C588" s="256">
        <v>300000</v>
      </c>
      <c r="D588" s="251">
        <f>SUM(E588:H588)</f>
        <v>500000</v>
      </c>
      <c r="E588" s="251">
        <v>500000</v>
      </c>
      <c r="F588" s="251"/>
      <c r="G588" s="251"/>
      <c r="H588" s="251"/>
      <c r="I588" s="419"/>
      <c r="J588" s="227"/>
    </row>
    <row r="589" ht="18.75" customHeight="1" spans="1:10">
      <c r="A589" s="408"/>
      <c r="B589" s="428" t="s">
        <v>775</v>
      </c>
      <c r="C589" s="256">
        <v>500000</v>
      </c>
      <c r="D589" s="251">
        <f t="shared" ref="D589:D593" si="107">SUM(E589:H589)</f>
        <v>0</v>
      </c>
      <c r="E589" s="251"/>
      <c r="F589" s="251"/>
      <c r="G589" s="251"/>
      <c r="H589" s="251"/>
      <c r="I589" s="419"/>
      <c r="J589" s="441"/>
    </row>
    <row r="590" ht="18.75" customHeight="1" spans="1:10">
      <c r="A590" s="408"/>
      <c r="B590" s="428" t="s">
        <v>776</v>
      </c>
      <c r="C590" s="256">
        <v>357000</v>
      </c>
      <c r="D590" s="251">
        <f t="shared" si="107"/>
        <v>0</v>
      </c>
      <c r="E590" s="251"/>
      <c r="F590" s="251"/>
      <c r="G590" s="251"/>
      <c r="H590" s="251"/>
      <c r="I590" s="419"/>
      <c r="J590" s="442"/>
    </row>
    <row r="591" ht="18.75" customHeight="1" spans="1:10">
      <c r="A591" s="408"/>
      <c r="B591" s="428" t="s">
        <v>777</v>
      </c>
      <c r="C591" s="256">
        <v>460000</v>
      </c>
      <c r="D591" s="251">
        <f t="shared" si="107"/>
        <v>460000</v>
      </c>
      <c r="E591" s="251"/>
      <c r="F591" s="251">
        <v>460000</v>
      </c>
      <c r="G591" s="251"/>
      <c r="H591" s="251"/>
      <c r="I591" s="419"/>
      <c r="J591" s="442" t="s">
        <v>168</v>
      </c>
    </row>
    <row r="592" ht="18.75" customHeight="1" spans="1:10">
      <c r="A592" s="408"/>
      <c r="B592" s="428" t="s">
        <v>778</v>
      </c>
      <c r="C592" s="256">
        <v>200000</v>
      </c>
      <c r="D592" s="251">
        <f t="shared" si="107"/>
        <v>0</v>
      </c>
      <c r="E592" s="251"/>
      <c r="F592" s="251"/>
      <c r="G592" s="251"/>
      <c r="H592" s="251"/>
      <c r="I592" s="419"/>
      <c r="J592" s="227" t="s">
        <v>770</v>
      </c>
    </row>
    <row r="593" ht="18.75" customHeight="1" spans="1:10">
      <c r="A593" s="408"/>
      <c r="B593" s="428" t="s">
        <v>779</v>
      </c>
      <c r="C593" s="256">
        <v>200000</v>
      </c>
      <c r="D593" s="251">
        <f t="shared" si="107"/>
        <v>0</v>
      </c>
      <c r="E593" s="251"/>
      <c r="F593" s="251"/>
      <c r="G593" s="251"/>
      <c r="H593" s="251"/>
      <c r="I593" s="419"/>
      <c r="J593" s="227"/>
    </row>
    <row r="594" ht="18.75" customHeight="1" spans="1:10">
      <c r="A594" s="408"/>
      <c r="B594" s="429" t="s">
        <v>225</v>
      </c>
      <c r="C594" s="256">
        <v>1000000</v>
      </c>
      <c r="D594" s="324">
        <v>1000000</v>
      </c>
      <c r="E594" s="324"/>
      <c r="F594" s="324"/>
      <c r="G594" s="324"/>
      <c r="H594" s="324">
        <v>1000000</v>
      </c>
      <c r="I594" s="419"/>
      <c r="J594" s="227" t="s">
        <v>770</v>
      </c>
    </row>
    <row r="595" ht="18.75" customHeight="1" spans="1:10">
      <c r="A595" s="408"/>
      <c r="B595" s="200" t="s">
        <v>290</v>
      </c>
      <c r="C595" s="430"/>
      <c r="D595" s="324">
        <f>SUM(E595:H595)</f>
        <v>120000000</v>
      </c>
      <c r="E595" s="324"/>
      <c r="F595" s="324">
        <v>120000000</v>
      </c>
      <c r="G595" s="324"/>
      <c r="H595" s="324"/>
      <c r="I595" s="419"/>
      <c r="J595" s="241" t="s">
        <v>780</v>
      </c>
    </row>
    <row r="596" ht="18.75" customHeight="1" spans="1:10">
      <c r="A596" s="191" t="s">
        <v>781</v>
      </c>
      <c r="B596" s="191"/>
      <c r="C596" s="202">
        <f t="shared" ref="C596:H596" si="108">SUM(C597:C600)</f>
        <v>55900000</v>
      </c>
      <c r="D596" s="202">
        <f t="shared" si="108"/>
        <v>83500000</v>
      </c>
      <c r="E596" s="202">
        <f t="shared" si="108"/>
        <v>55500000</v>
      </c>
      <c r="F596" s="202">
        <f t="shared" si="108"/>
        <v>28000000</v>
      </c>
      <c r="G596" s="202">
        <f t="shared" si="108"/>
        <v>0</v>
      </c>
      <c r="H596" s="202">
        <f t="shared" si="108"/>
        <v>0</v>
      </c>
      <c r="I596" s="159"/>
      <c r="J596" s="443"/>
    </row>
    <row r="597" ht="18.75" customHeight="1" spans="1:10">
      <c r="A597" s="426"/>
      <c r="B597" s="427" t="s">
        <v>782</v>
      </c>
      <c r="C597" s="284">
        <v>800000</v>
      </c>
      <c r="D597" s="251">
        <f t="shared" ref="D597:D600" si="109">SUM(E597:H597)</f>
        <v>500000</v>
      </c>
      <c r="E597" s="251">
        <v>500000</v>
      </c>
      <c r="F597" s="251"/>
      <c r="G597" s="251"/>
      <c r="H597" s="251"/>
      <c r="I597" s="419"/>
      <c r="J597" s="444"/>
    </row>
    <row r="598" ht="18.75" customHeight="1" spans="1:10">
      <c r="A598" s="418"/>
      <c r="B598" s="431" t="s">
        <v>783</v>
      </c>
      <c r="C598" s="251">
        <v>55000000</v>
      </c>
      <c r="D598" s="251">
        <f t="shared" si="109"/>
        <v>55000000</v>
      </c>
      <c r="E598" s="251">
        <v>55000000</v>
      </c>
      <c r="F598" s="251"/>
      <c r="G598" s="251"/>
      <c r="H598" s="251"/>
      <c r="I598" s="419"/>
      <c r="J598" s="422"/>
    </row>
    <row r="599" ht="18.75" customHeight="1" spans="1:10">
      <c r="A599" s="426"/>
      <c r="B599" s="427" t="s">
        <v>784</v>
      </c>
      <c r="C599" s="284">
        <v>100000</v>
      </c>
      <c r="D599" s="251">
        <f t="shared" si="109"/>
        <v>0</v>
      </c>
      <c r="E599" s="251"/>
      <c r="F599" s="251"/>
      <c r="G599" s="251"/>
      <c r="H599" s="251"/>
      <c r="I599" s="419"/>
      <c r="J599" s="444"/>
    </row>
    <row r="600" ht="18.75" customHeight="1" spans="1:10">
      <c r="A600" s="418"/>
      <c r="B600" s="200" t="s">
        <v>290</v>
      </c>
      <c r="C600" s="251"/>
      <c r="D600" s="251">
        <f t="shared" si="109"/>
        <v>28000000</v>
      </c>
      <c r="E600" s="251"/>
      <c r="F600" s="251">
        <v>28000000</v>
      </c>
      <c r="G600" s="251"/>
      <c r="H600" s="251"/>
      <c r="I600" s="419"/>
      <c r="J600" s="422"/>
    </row>
    <row r="601" ht="18.75" customHeight="1" spans="1:10">
      <c r="A601" s="135" t="s">
        <v>785</v>
      </c>
      <c r="B601" s="135"/>
      <c r="C601" s="205">
        <f t="shared" ref="C601:H601" si="110">SUM(C602:C610)</f>
        <v>83939151</v>
      </c>
      <c r="D601" s="123">
        <f t="shared" si="110"/>
        <v>84939151</v>
      </c>
      <c r="E601" s="123">
        <f t="shared" si="110"/>
        <v>83939151</v>
      </c>
      <c r="F601" s="123">
        <f t="shared" si="110"/>
        <v>1000000</v>
      </c>
      <c r="G601" s="123">
        <f t="shared" si="110"/>
        <v>0</v>
      </c>
      <c r="H601" s="123">
        <f t="shared" si="110"/>
        <v>0</v>
      </c>
      <c r="I601" s="156"/>
      <c r="J601" s="354"/>
    </row>
    <row r="602" ht="18.75" customHeight="1" spans="1:10">
      <c r="A602" s="250"/>
      <c r="B602" s="221" t="s">
        <v>786</v>
      </c>
      <c r="C602" s="222">
        <v>27257200</v>
      </c>
      <c r="D602" s="249">
        <v>27257200</v>
      </c>
      <c r="E602" s="249">
        <v>27257200</v>
      </c>
      <c r="F602" s="249"/>
      <c r="G602" s="249"/>
      <c r="H602" s="249"/>
      <c r="I602" s="267"/>
      <c r="J602" s="227"/>
    </row>
    <row r="603" ht="18.75" customHeight="1" spans="1:10">
      <c r="A603" s="250"/>
      <c r="B603" s="221" t="s">
        <v>787</v>
      </c>
      <c r="C603" s="222">
        <v>4000000</v>
      </c>
      <c r="D603" s="249">
        <v>4000000</v>
      </c>
      <c r="E603" s="249">
        <v>4000000</v>
      </c>
      <c r="F603" s="249"/>
      <c r="G603" s="249"/>
      <c r="H603" s="249"/>
      <c r="I603" s="267"/>
      <c r="J603" s="227" t="s">
        <v>788</v>
      </c>
    </row>
    <row r="604" ht="18.75" customHeight="1" spans="1:10">
      <c r="A604" s="250"/>
      <c r="B604" s="221" t="s">
        <v>789</v>
      </c>
      <c r="C604" s="222">
        <v>16400000</v>
      </c>
      <c r="D604" s="249">
        <v>16400000</v>
      </c>
      <c r="E604" s="218">
        <v>16400000</v>
      </c>
      <c r="F604" s="249"/>
      <c r="G604" s="249"/>
      <c r="H604" s="249"/>
      <c r="I604" s="267"/>
      <c r="J604" s="241" t="s">
        <v>790</v>
      </c>
    </row>
    <row r="605" ht="18.75" customHeight="1" spans="1:10">
      <c r="A605" s="250"/>
      <c r="B605" s="221" t="s">
        <v>791</v>
      </c>
      <c r="C605" s="222">
        <v>2400000</v>
      </c>
      <c r="D605" s="249">
        <v>2400000</v>
      </c>
      <c r="E605" s="249">
        <v>2400000</v>
      </c>
      <c r="F605" s="249"/>
      <c r="G605" s="249"/>
      <c r="H605" s="249"/>
      <c r="I605" s="267"/>
      <c r="J605" s="241" t="s">
        <v>792</v>
      </c>
    </row>
    <row r="606" ht="18.75" customHeight="1" spans="1:10">
      <c r="A606" s="250"/>
      <c r="B606" s="221" t="s">
        <v>793</v>
      </c>
      <c r="C606" s="222">
        <v>7531951</v>
      </c>
      <c r="D606" s="249">
        <v>7531951</v>
      </c>
      <c r="E606" s="249">
        <v>7531951</v>
      </c>
      <c r="F606" s="249"/>
      <c r="G606" s="249"/>
      <c r="H606" s="249"/>
      <c r="I606" s="267"/>
      <c r="J606" s="241"/>
    </row>
    <row r="607" ht="18.75" customHeight="1" spans="1:10">
      <c r="A607" s="250"/>
      <c r="B607" s="432" t="s">
        <v>794</v>
      </c>
      <c r="C607" s="279">
        <v>200000</v>
      </c>
      <c r="D607" s="217">
        <f t="shared" ref="D607:D617" si="111">SUM(E607:H607)</f>
        <v>200000</v>
      </c>
      <c r="E607" s="249">
        <v>200000</v>
      </c>
      <c r="F607" s="249"/>
      <c r="G607" s="249"/>
      <c r="H607" s="249"/>
      <c r="I607" s="267"/>
      <c r="J607" s="241" t="s">
        <v>795</v>
      </c>
    </row>
    <row r="608" ht="18.75" customHeight="1" spans="1:10">
      <c r="A608" s="250"/>
      <c r="B608" s="221" t="s">
        <v>796</v>
      </c>
      <c r="C608" s="222">
        <v>14650000</v>
      </c>
      <c r="D608" s="249">
        <f t="shared" si="111"/>
        <v>14650000</v>
      </c>
      <c r="E608" s="249">
        <v>14650000</v>
      </c>
      <c r="F608" s="249"/>
      <c r="G608" s="249"/>
      <c r="H608" s="249"/>
      <c r="I608" s="267"/>
      <c r="J608" s="241"/>
    </row>
    <row r="609" ht="18.75" customHeight="1" spans="1:10">
      <c r="A609" s="250"/>
      <c r="B609" s="148" t="s">
        <v>797</v>
      </c>
      <c r="C609" s="149">
        <v>11500000</v>
      </c>
      <c r="D609" s="147">
        <f t="shared" si="111"/>
        <v>11500000</v>
      </c>
      <c r="E609" s="147">
        <v>11500000</v>
      </c>
      <c r="F609" s="249"/>
      <c r="G609" s="249"/>
      <c r="H609" s="249"/>
      <c r="I609" s="267"/>
      <c r="J609" s="227" t="s">
        <v>798</v>
      </c>
    </row>
    <row r="610" ht="18.75" customHeight="1" spans="1:10">
      <c r="A610" s="250"/>
      <c r="B610" s="200" t="s">
        <v>290</v>
      </c>
      <c r="C610" s="149"/>
      <c r="D610" s="147">
        <f t="shared" si="111"/>
        <v>1000000</v>
      </c>
      <c r="E610" s="147"/>
      <c r="F610" s="249">
        <v>1000000</v>
      </c>
      <c r="G610" s="249"/>
      <c r="H610" s="249"/>
      <c r="I610" s="267"/>
      <c r="J610" s="227"/>
    </row>
    <row r="611" ht="18.75" customHeight="1" spans="1:10">
      <c r="A611" s="191" t="s">
        <v>799</v>
      </c>
      <c r="B611" s="191"/>
      <c r="C611" s="202">
        <v>34000000</v>
      </c>
      <c r="D611" s="204">
        <f t="shared" si="111"/>
        <v>1000000</v>
      </c>
      <c r="E611" s="204">
        <f t="shared" ref="E611:G611" si="112">SUM(E612:E613)</f>
        <v>1000000</v>
      </c>
      <c r="F611" s="204">
        <f t="shared" si="112"/>
        <v>0</v>
      </c>
      <c r="G611" s="204">
        <f t="shared" si="112"/>
        <v>0</v>
      </c>
      <c r="H611" s="204"/>
      <c r="I611" s="159"/>
      <c r="J611" s="445"/>
    </row>
    <row r="612" ht="18.75" customHeight="1" spans="1:10">
      <c r="A612" s="250"/>
      <c r="B612" s="221" t="s">
        <v>800</v>
      </c>
      <c r="C612" s="222">
        <v>20000000</v>
      </c>
      <c r="D612" s="147">
        <f t="shared" si="111"/>
        <v>1000000</v>
      </c>
      <c r="E612" s="249">
        <v>1000000</v>
      </c>
      <c r="F612" s="249"/>
      <c r="G612" s="249"/>
      <c r="H612" s="249"/>
      <c r="I612" s="267"/>
      <c r="J612" s="227"/>
    </row>
    <row r="613" ht="18.75" customHeight="1" spans="1:10">
      <c r="A613" s="250"/>
      <c r="B613" s="221" t="s">
        <v>801</v>
      </c>
      <c r="C613" s="222">
        <v>14000000</v>
      </c>
      <c r="D613" s="147">
        <f t="shared" si="111"/>
        <v>0</v>
      </c>
      <c r="E613" s="249"/>
      <c r="F613" s="249"/>
      <c r="G613" s="249"/>
      <c r="H613" s="249"/>
      <c r="I613" s="267"/>
      <c r="J613" s="227"/>
    </row>
    <row r="614" ht="18.75" customHeight="1" spans="1:10">
      <c r="A614" s="135" t="s">
        <v>802</v>
      </c>
      <c r="B614" s="135"/>
      <c r="C614" s="205">
        <f>SUM(C615:C617)</f>
        <v>1360000</v>
      </c>
      <c r="D614" s="123">
        <f t="shared" si="111"/>
        <v>3360000</v>
      </c>
      <c r="E614" s="123">
        <f>SUM(E615:E617)</f>
        <v>1360000</v>
      </c>
      <c r="F614" s="123">
        <f>SUM(F615:F617)</f>
        <v>2000000</v>
      </c>
      <c r="G614" s="123">
        <f>SUM(G615:G617)</f>
        <v>0</v>
      </c>
      <c r="H614" s="123">
        <f>SUM(H615:H617)</f>
        <v>0</v>
      </c>
      <c r="I614" s="156"/>
      <c r="J614" s="227"/>
    </row>
    <row r="615" ht="18.75" customHeight="1" spans="1:10">
      <c r="A615" s="250"/>
      <c r="B615" s="221" t="s">
        <v>803</v>
      </c>
      <c r="C615" s="222">
        <v>60000</v>
      </c>
      <c r="D615" s="147">
        <f t="shared" si="111"/>
        <v>60000</v>
      </c>
      <c r="E615" s="249">
        <v>60000</v>
      </c>
      <c r="F615" s="249"/>
      <c r="G615" s="249"/>
      <c r="H615" s="249"/>
      <c r="I615" s="267"/>
      <c r="J615" s="241" t="s">
        <v>798</v>
      </c>
    </row>
    <row r="616" ht="18.75" customHeight="1" spans="1:10">
      <c r="A616" s="250"/>
      <c r="B616" s="221" t="s">
        <v>804</v>
      </c>
      <c r="C616" s="222">
        <v>1300000</v>
      </c>
      <c r="D616" s="147">
        <f t="shared" si="111"/>
        <v>1300000</v>
      </c>
      <c r="E616" s="249">
        <v>1300000</v>
      </c>
      <c r="F616" s="249"/>
      <c r="G616" s="249"/>
      <c r="H616" s="249"/>
      <c r="I616" s="267"/>
      <c r="J616" s="227"/>
    </row>
    <row r="617" ht="18.75" customHeight="1" spans="1:10">
      <c r="A617" s="250"/>
      <c r="B617" s="200" t="s">
        <v>290</v>
      </c>
      <c r="C617" s="222"/>
      <c r="D617" s="147">
        <f t="shared" si="111"/>
        <v>2000000</v>
      </c>
      <c r="E617" s="249"/>
      <c r="F617" s="249">
        <v>2000000</v>
      </c>
      <c r="G617" s="249"/>
      <c r="H617" s="249"/>
      <c r="I617" s="267"/>
      <c r="J617" s="227"/>
    </row>
    <row r="618" s="123" customFormat="1" ht="18.75" customHeight="1" spans="1:16379">
      <c r="A618" s="135" t="s">
        <v>805</v>
      </c>
      <c r="B618" s="135"/>
      <c r="C618" s="205">
        <v>2604200</v>
      </c>
      <c r="D618" s="123">
        <f t="shared" ref="D618:F618" si="113">D619+D622+D625</f>
        <v>724200</v>
      </c>
      <c r="E618" s="123">
        <f t="shared" si="113"/>
        <v>724200</v>
      </c>
      <c r="F618" s="123">
        <f t="shared" si="113"/>
        <v>0</v>
      </c>
      <c r="I618" s="135"/>
      <c r="J618" s="135"/>
      <c r="K618" s="205"/>
      <c r="Q618" s="135"/>
      <c r="R618" s="135"/>
      <c r="S618" s="205"/>
      <c r="Y618" s="135"/>
      <c r="Z618" s="135"/>
      <c r="AA618" s="205"/>
      <c r="AG618" s="135"/>
      <c r="AH618" s="135"/>
      <c r="AI618" s="205"/>
      <c r="AO618" s="135"/>
      <c r="AP618" s="135"/>
      <c r="AQ618" s="205"/>
      <c r="AW618" s="135"/>
      <c r="AX618" s="135"/>
      <c r="AY618" s="205"/>
      <c r="BE618" s="135"/>
      <c r="BF618" s="135"/>
      <c r="BG618" s="205"/>
      <c r="BM618" s="135"/>
      <c r="BN618" s="135"/>
      <c r="BO618" s="205"/>
      <c r="BU618" s="135"/>
      <c r="BV618" s="135"/>
      <c r="BW618" s="205"/>
      <c r="CC618" s="135"/>
      <c r="CD618" s="135"/>
      <c r="CE618" s="205"/>
      <c r="CK618" s="135"/>
      <c r="CL618" s="135"/>
      <c r="CM618" s="205"/>
      <c r="CS618" s="135"/>
      <c r="CT618" s="135"/>
      <c r="CU618" s="205"/>
      <c r="DA618" s="135"/>
      <c r="DB618" s="135"/>
      <c r="DC618" s="205"/>
      <c r="DI618" s="135"/>
      <c r="DJ618" s="135"/>
      <c r="DK618" s="205"/>
      <c r="DQ618" s="135"/>
      <c r="DR618" s="135"/>
      <c r="DS618" s="205"/>
      <c r="DY618" s="135"/>
      <c r="DZ618" s="135"/>
      <c r="EA618" s="205"/>
      <c r="EG618" s="135"/>
      <c r="EH618" s="135"/>
      <c r="EI618" s="205"/>
      <c r="EO618" s="135"/>
      <c r="EP618" s="135"/>
      <c r="EQ618" s="205"/>
      <c r="EW618" s="135"/>
      <c r="EX618" s="135"/>
      <c r="EY618" s="205"/>
      <c r="FE618" s="135"/>
      <c r="FF618" s="135"/>
      <c r="FG618" s="205"/>
      <c r="FM618" s="135"/>
      <c r="FN618" s="135"/>
      <c r="FO618" s="205"/>
      <c r="FU618" s="135"/>
      <c r="FV618" s="135"/>
      <c r="FW618" s="205"/>
      <c r="GC618" s="135"/>
      <c r="GD618" s="135"/>
      <c r="GE618" s="205"/>
      <c r="GK618" s="135"/>
      <c r="GL618" s="135"/>
      <c r="GM618" s="205"/>
      <c r="GS618" s="135"/>
      <c r="GT618" s="135"/>
      <c r="GU618" s="205"/>
      <c r="HA618" s="135"/>
      <c r="HB618" s="135"/>
      <c r="HC618" s="205"/>
      <c r="HI618" s="135"/>
      <c r="HJ618" s="135"/>
      <c r="HK618" s="205"/>
      <c r="HQ618" s="135"/>
      <c r="HR618" s="135"/>
      <c r="HS618" s="205"/>
      <c r="HY618" s="135"/>
      <c r="HZ618" s="135"/>
      <c r="IA618" s="205"/>
      <c r="IG618" s="135"/>
      <c r="IH618" s="135"/>
      <c r="II618" s="205"/>
      <c r="IO618" s="135"/>
      <c r="IP618" s="135"/>
      <c r="IQ618" s="205"/>
      <c r="IW618" s="135"/>
      <c r="IX618" s="135"/>
      <c r="IY618" s="205"/>
      <c r="JE618" s="135"/>
      <c r="JF618" s="135"/>
      <c r="JG618" s="205"/>
      <c r="JM618" s="135"/>
      <c r="JN618" s="135"/>
      <c r="JO618" s="205"/>
      <c r="JU618" s="135"/>
      <c r="JV618" s="135"/>
      <c r="JW618" s="205"/>
      <c r="KC618" s="135"/>
      <c r="KD618" s="135"/>
      <c r="KE618" s="205"/>
      <c r="KK618" s="135"/>
      <c r="KL618" s="135"/>
      <c r="KM618" s="205"/>
      <c r="KS618" s="135"/>
      <c r="KT618" s="135"/>
      <c r="KU618" s="205"/>
      <c r="LA618" s="135"/>
      <c r="LB618" s="135"/>
      <c r="LC618" s="205"/>
      <c r="LI618" s="135"/>
      <c r="LJ618" s="135"/>
      <c r="LK618" s="205"/>
      <c r="LQ618" s="135"/>
      <c r="LR618" s="135"/>
      <c r="LS618" s="205"/>
      <c r="LY618" s="135"/>
      <c r="LZ618" s="135"/>
      <c r="MA618" s="205"/>
      <c r="MG618" s="135"/>
      <c r="MH618" s="135"/>
      <c r="MI618" s="205"/>
      <c r="MO618" s="135"/>
      <c r="MP618" s="135"/>
      <c r="MQ618" s="205"/>
      <c r="MW618" s="135"/>
      <c r="MX618" s="135"/>
      <c r="MY618" s="205"/>
      <c r="NE618" s="135"/>
      <c r="NF618" s="135"/>
      <c r="NG618" s="205"/>
      <c r="NM618" s="135"/>
      <c r="NN618" s="135"/>
      <c r="NO618" s="205"/>
      <c r="NU618" s="135"/>
      <c r="NV618" s="135"/>
      <c r="NW618" s="205"/>
      <c r="OC618" s="135"/>
      <c r="OD618" s="135"/>
      <c r="OE618" s="205"/>
      <c r="OK618" s="135"/>
      <c r="OL618" s="135"/>
      <c r="OM618" s="205"/>
      <c r="OS618" s="135"/>
      <c r="OT618" s="135"/>
      <c r="OU618" s="205"/>
      <c r="PA618" s="135"/>
      <c r="PB618" s="135"/>
      <c r="PC618" s="205"/>
      <c r="PI618" s="135"/>
      <c r="PJ618" s="135"/>
      <c r="PK618" s="205"/>
      <c r="PQ618" s="135"/>
      <c r="PR618" s="135"/>
      <c r="PS618" s="205"/>
      <c r="PY618" s="135"/>
      <c r="PZ618" s="135"/>
      <c r="QA618" s="205"/>
      <c r="QG618" s="135"/>
      <c r="QH618" s="135"/>
      <c r="QI618" s="205"/>
      <c r="QO618" s="135"/>
      <c r="QP618" s="135"/>
      <c r="QQ618" s="205"/>
      <c r="QW618" s="135"/>
      <c r="QX618" s="135"/>
      <c r="QY618" s="205"/>
      <c r="RE618" s="135"/>
      <c r="RF618" s="135"/>
      <c r="RG618" s="205"/>
      <c r="RM618" s="135"/>
      <c r="RN618" s="135"/>
      <c r="RO618" s="205"/>
      <c r="RU618" s="135"/>
      <c r="RV618" s="135"/>
      <c r="RW618" s="205"/>
      <c r="SC618" s="135"/>
      <c r="SD618" s="135"/>
      <c r="SE618" s="205"/>
      <c r="SK618" s="135"/>
      <c r="SL618" s="135"/>
      <c r="SM618" s="205"/>
      <c r="SS618" s="135"/>
      <c r="ST618" s="135"/>
      <c r="SU618" s="205"/>
      <c r="TA618" s="135"/>
      <c r="TB618" s="135"/>
      <c r="TC618" s="205"/>
      <c r="TI618" s="135"/>
      <c r="TJ618" s="135"/>
      <c r="TK618" s="205"/>
      <c r="TQ618" s="135"/>
      <c r="TR618" s="135"/>
      <c r="TS618" s="205"/>
      <c r="TY618" s="135"/>
      <c r="TZ618" s="135"/>
      <c r="UA618" s="205"/>
      <c r="UG618" s="135"/>
      <c r="UH618" s="135"/>
      <c r="UI618" s="205"/>
      <c r="UO618" s="135"/>
      <c r="UP618" s="135"/>
      <c r="UQ618" s="205"/>
      <c r="UW618" s="135"/>
      <c r="UX618" s="135"/>
      <c r="UY618" s="205"/>
      <c r="VE618" s="135"/>
      <c r="VF618" s="135"/>
      <c r="VG618" s="205"/>
      <c r="VM618" s="135"/>
      <c r="VN618" s="135"/>
      <c r="VO618" s="205"/>
      <c r="VU618" s="135"/>
      <c r="VV618" s="135"/>
      <c r="VW618" s="205"/>
      <c r="WC618" s="135"/>
      <c r="WD618" s="135"/>
      <c r="WE618" s="205"/>
      <c r="WK618" s="135"/>
      <c r="WL618" s="135"/>
      <c r="WM618" s="205"/>
      <c r="WS618" s="135"/>
      <c r="WT618" s="135"/>
      <c r="WU618" s="205"/>
      <c r="XA618" s="135"/>
      <c r="XB618" s="135"/>
      <c r="XC618" s="205"/>
      <c r="XI618" s="135"/>
      <c r="XJ618" s="135"/>
      <c r="XK618" s="205"/>
      <c r="XQ618" s="135"/>
      <c r="XR618" s="135"/>
      <c r="XS618" s="205"/>
      <c r="XY618" s="135"/>
      <c r="XZ618" s="135"/>
      <c r="YA618" s="205"/>
      <c r="YG618" s="135"/>
      <c r="YH618" s="135"/>
      <c r="YI618" s="205"/>
      <c r="YO618" s="135"/>
      <c r="YP618" s="135"/>
      <c r="YQ618" s="205"/>
      <c r="YW618" s="135"/>
      <c r="YX618" s="135"/>
      <c r="YY618" s="205"/>
      <c r="ZE618" s="135"/>
      <c r="ZF618" s="135"/>
      <c r="ZG618" s="205"/>
      <c r="ZM618" s="135"/>
      <c r="ZN618" s="135"/>
      <c r="ZO618" s="205"/>
      <c r="ZU618" s="135"/>
      <c r="ZV618" s="135"/>
      <c r="ZW618" s="205"/>
      <c r="AAC618" s="135"/>
      <c r="AAD618" s="135"/>
      <c r="AAE618" s="205"/>
      <c r="AAK618" s="135"/>
      <c r="AAL618" s="135"/>
      <c r="AAM618" s="205"/>
      <c r="AAS618" s="135"/>
      <c r="AAT618" s="135"/>
      <c r="AAU618" s="205"/>
      <c r="ABA618" s="135"/>
      <c r="ABB618" s="135"/>
      <c r="ABC618" s="205"/>
      <c r="ABI618" s="135"/>
      <c r="ABJ618" s="135"/>
      <c r="ABK618" s="205"/>
      <c r="ABQ618" s="135"/>
      <c r="ABR618" s="135"/>
      <c r="ABS618" s="205"/>
      <c r="ABY618" s="135"/>
      <c r="ABZ618" s="135"/>
      <c r="ACA618" s="205"/>
      <c r="ACG618" s="135"/>
      <c r="ACH618" s="135"/>
      <c r="ACI618" s="205"/>
      <c r="ACO618" s="135"/>
      <c r="ACP618" s="135"/>
      <c r="ACQ618" s="205"/>
      <c r="ACW618" s="135"/>
      <c r="ACX618" s="135"/>
      <c r="ACY618" s="205"/>
      <c r="ADE618" s="135"/>
      <c r="ADF618" s="135"/>
      <c r="ADG618" s="205"/>
      <c r="ADM618" s="135"/>
      <c r="ADN618" s="135"/>
      <c r="ADO618" s="205"/>
      <c r="ADU618" s="135"/>
      <c r="ADV618" s="135"/>
      <c r="ADW618" s="205"/>
      <c r="AEC618" s="135"/>
      <c r="AED618" s="135"/>
      <c r="AEE618" s="205"/>
      <c r="AEK618" s="135"/>
      <c r="AEL618" s="135"/>
      <c r="AEM618" s="205"/>
      <c r="AES618" s="135"/>
      <c r="AET618" s="135"/>
      <c r="AEU618" s="205"/>
      <c r="AFA618" s="135"/>
      <c r="AFB618" s="135"/>
      <c r="AFC618" s="205"/>
      <c r="AFI618" s="135"/>
      <c r="AFJ618" s="135"/>
      <c r="AFK618" s="205"/>
      <c r="AFQ618" s="135"/>
      <c r="AFR618" s="135"/>
      <c r="AFS618" s="205"/>
      <c r="AFY618" s="135"/>
      <c r="AFZ618" s="135"/>
      <c r="AGA618" s="205"/>
      <c r="AGG618" s="135"/>
      <c r="AGH618" s="135"/>
      <c r="AGI618" s="205"/>
      <c r="AGO618" s="135"/>
      <c r="AGP618" s="135"/>
      <c r="AGQ618" s="205"/>
      <c r="AGW618" s="135"/>
      <c r="AGX618" s="135"/>
      <c r="AGY618" s="205"/>
      <c r="AHE618" s="135"/>
      <c r="AHF618" s="135"/>
      <c r="AHG618" s="205"/>
      <c r="AHM618" s="135"/>
      <c r="AHN618" s="135"/>
      <c r="AHO618" s="205"/>
      <c r="AHU618" s="135"/>
      <c r="AHV618" s="135"/>
      <c r="AHW618" s="205"/>
      <c r="AIC618" s="135"/>
      <c r="AID618" s="135"/>
      <c r="AIE618" s="205"/>
      <c r="AIK618" s="135"/>
      <c r="AIL618" s="135"/>
      <c r="AIM618" s="205"/>
      <c r="AIS618" s="135"/>
      <c r="AIT618" s="135"/>
      <c r="AIU618" s="205"/>
      <c r="AJA618" s="135"/>
      <c r="AJB618" s="135"/>
      <c r="AJC618" s="205"/>
      <c r="AJI618" s="135"/>
      <c r="AJJ618" s="135"/>
      <c r="AJK618" s="205"/>
      <c r="AJQ618" s="135"/>
      <c r="AJR618" s="135"/>
      <c r="AJS618" s="205"/>
      <c r="AJY618" s="135"/>
      <c r="AJZ618" s="135"/>
      <c r="AKA618" s="205"/>
      <c r="AKG618" s="135"/>
      <c r="AKH618" s="135"/>
      <c r="AKI618" s="205"/>
      <c r="AKO618" s="135"/>
      <c r="AKP618" s="135"/>
      <c r="AKQ618" s="205"/>
      <c r="AKW618" s="135"/>
      <c r="AKX618" s="135"/>
      <c r="AKY618" s="205"/>
      <c r="ALE618" s="135"/>
      <c r="ALF618" s="135"/>
      <c r="ALG618" s="205"/>
      <c r="ALM618" s="135"/>
      <c r="ALN618" s="135"/>
      <c r="ALO618" s="205"/>
      <c r="ALU618" s="135"/>
      <c r="ALV618" s="135"/>
      <c r="ALW618" s="205"/>
      <c r="AMC618" s="135"/>
      <c r="AMD618" s="135"/>
      <c r="AME618" s="205"/>
      <c r="AMK618" s="135"/>
      <c r="AML618" s="135"/>
      <c r="AMM618" s="205"/>
      <c r="AMS618" s="135"/>
      <c r="AMT618" s="135"/>
      <c r="AMU618" s="205"/>
      <c r="ANA618" s="135"/>
      <c r="ANB618" s="135"/>
      <c r="ANC618" s="205"/>
      <c r="ANI618" s="135"/>
      <c r="ANJ618" s="135"/>
      <c r="ANK618" s="205"/>
      <c r="ANQ618" s="135"/>
      <c r="ANR618" s="135"/>
      <c r="ANS618" s="205"/>
      <c r="ANY618" s="135"/>
      <c r="ANZ618" s="135"/>
      <c r="AOA618" s="205"/>
      <c r="AOG618" s="135"/>
      <c r="AOH618" s="135"/>
      <c r="AOI618" s="205"/>
      <c r="AOO618" s="135"/>
      <c r="AOP618" s="135"/>
      <c r="AOQ618" s="205"/>
      <c r="AOW618" s="135"/>
      <c r="AOX618" s="135"/>
      <c r="AOY618" s="205"/>
      <c r="APE618" s="135"/>
      <c r="APF618" s="135"/>
      <c r="APG618" s="205"/>
      <c r="APM618" s="135"/>
      <c r="APN618" s="135"/>
      <c r="APO618" s="205"/>
      <c r="APU618" s="135"/>
      <c r="APV618" s="135"/>
      <c r="APW618" s="205"/>
      <c r="AQC618" s="135"/>
      <c r="AQD618" s="135"/>
      <c r="AQE618" s="205"/>
      <c r="AQK618" s="135"/>
      <c r="AQL618" s="135"/>
      <c r="AQM618" s="205"/>
      <c r="AQS618" s="135"/>
      <c r="AQT618" s="135"/>
      <c r="AQU618" s="205"/>
      <c r="ARA618" s="135"/>
      <c r="ARB618" s="135"/>
      <c r="ARC618" s="205"/>
      <c r="ARI618" s="135"/>
      <c r="ARJ618" s="135"/>
      <c r="ARK618" s="205"/>
      <c r="ARQ618" s="135"/>
      <c r="ARR618" s="135"/>
      <c r="ARS618" s="205"/>
      <c r="ARY618" s="135"/>
      <c r="ARZ618" s="135"/>
      <c r="ASA618" s="205"/>
      <c r="ASG618" s="135"/>
      <c r="ASH618" s="135"/>
      <c r="ASI618" s="205"/>
      <c r="ASO618" s="135"/>
      <c r="ASP618" s="135"/>
      <c r="ASQ618" s="205"/>
      <c r="ASW618" s="135"/>
      <c r="ASX618" s="135"/>
      <c r="ASY618" s="205"/>
      <c r="ATE618" s="135"/>
      <c r="ATF618" s="135"/>
      <c r="ATG618" s="205"/>
      <c r="ATM618" s="135"/>
      <c r="ATN618" s="135"/>
      <c r="ATO618" s="205"/>
      <c r="ATU618" s="135"/>
      <c r="ATV618" s="135"/>
      <c r="ATW618" s="205"/>
      <c r="AUC618" s="135"/>
      <c r="AUD618" s="135"/>
      <c r="AUE618" s="205"/>
      <c r="AUK618" s="135"/>
      <c r="AUL618" s="135"/>
      <c r="AUM618" s="205"/>
      <c r="AUS618" s="135"/>
      <c r="AUT618" s="135"/>
      <c r="AUU618" s="205"/>
      <c r="AVA618" s="135"/>
      <c r="AVB618" s="135"/>
      <c r="AVC618" s="205"/>
      <c r="AVI618" s="135"/>
      <c r="AVJ618" s="135"/>
      <c r="AVK618" s="205"/>
      <c r="AVQ618" s="135"/>
      <c r="AVR618" s="135"/>
      <c r="AVS618" s="205"/>
      <c r="AVY618" s="135"/>
      <c r="AVZ618" s="135"/>
      <c r="AWA618" s="205"/>
      <c r="AWG618" s="135"/>
      <c r="AWH618" s="135"/>
      <c r="AWI618" s="205"/>
      <c r="AWO618" s="135"/>
      <c r="AWP618" s="135"/>
      <c r="AWQ618" s="205"/>
      <c r="AWW618" s="135"/>
      <c r="AWX618" s="135"/>
      <c r="AWY618" s="205"/>
      <c r="AXE618" s="135"/>
      <c r="AXF618" s="135"/>
      <c r="AXG618" s="205"/>
      <c r="AXM618" s="135"/>
      <c r="AXN618" s="135"/>
      <c r="AXO618" s="205"/>
      <c r="AXU618" s="135"/>
      <c r="AXV618" s="135"/>
      <c r="AXW618" s="205"/>
      <c r="AYC618" s="135"/>
      <c r="AYD618" s="135"/>
      <c r="AYE618" s="205"/>
      <c r="AYK618" s="135"/>
      <c r="AYL618" s="135"/>
      <c r="AYM618" s="205"/>
      <c r="AYS618" s="135"/>
      <c r="AYT618" s="135"/>
      <c r="AYU618" s="205"/>
      <c r="AZA618" s="135"/>
      <c r="AZB618" s="135"/>
      <c r="AZC618" s="205"/>
      <c r="AZI618" s="135"/>
      <c r="AZJ618" s="135"/>
      <c r="AZK618" s="205"/>
      <c r="AZQ618" s="135"/>
      <c r="AZR618" s="135"/>
      <c r="AZS618" s="205"/>
      <c r="AZY618" s="135"/>
      <c r="AZZ618" s="135"/>
      <c r="BAA618" s="205"/>
      <c r="BAG618" s="135"/>
      <c r="BAH618" s="135"/>
      <c r="BAI618" s="205"/>
      <c r="BAO618" s="135"/>
      <c r="BAP618" s="135"/>
      <c r="BAQ618" s="205"/>
      <c r="BAW618" s="135"/>
      <c r="BAX618" s="135"/>
      <c r="BAY618" s="205"/>
      <c r="BBE618" s="135"/>
      <c r="BBF618" s="135"/>
      <c r="BBG618" s="205"/>
      <c r="BBM618" s="135"/>
      <c r="BBN618" s="135"/>
      <c r="BBO618" s="205"/>
      <c r="BBU618" s="135"/>
      <c r="BBV618" s="135"/>
      <c r="BBW618" s="205"/>
      <c r="BCC618" s="135"/>
      <c r="BCD618" s="135"/>
      <c r="BCE618" s="205"/>
      <c r="BCK618" s="135"/>
      <c r="BCL618" s="135"/>
      <c r="BCM618" s="205"/>
      <c r="BCS618" s="135"/>
      <c r="BCT618" s="135"/>
      <c r="BCU618" s="205"/>
      <c r="BDA618" s="135"/>
      <c r="BDB618" s="135"/>
      <c r="BDC618" s="205"/>
      <c r="BDI618" s="135"/>
      <c r="BDJ618" s="135"/>
      <c r="BDK618" s="205"/>
      <c r="BDQ618" s="135"/>
      <c r="BDR618" s="135"/>
      <c r="BDS618" s="205"/>
      <c r="BDY618" s="135"/>
      <c r="BDZ618" s="135"/>
      <c r="BEA618" s="205"/>
      <c r="BEG618" s="135"/>
      <c r="BEH618" s="135"/>
      <c r="BEI618" s="205"/>
      <c r="BEO618" s="135"/>
      <c r="BEP618" s="135"/>
      <c r="BEQ618" s="205"/>
      <c r="BEW618" s="135"/>
      <c r="BEX618" s="135"/>
      <c r="BEY618" s="205"/>
      <c r="BFE618" s="135"/>
      <c r="BFF618" s="135"/>
      <c r="BFG618" s="205"/>
      <c r="BFM618" s="135"/>
      <c r="BFN618" s="135"/>
      <c r="BFO618" s="205"/>
      <c r="BFU618" s="135"/>
      <c r="BFV618" s="135"/>
      <c r="BFW618" s="205"/>
      <c r="BGC618" s="135"/>
      <c r="BGD618" s="135"/>
      <c r="BGE618" s="205"/>
      <c r="BGK618" s="135"/>
      <c r="BGL618" s="135"/>
      <c r="BGM618" s="205"/>
      <c r="BGS618" s="135"/>
      <c r="BGT618" s="135"/>
      <c r="BGU618" s="205"/>
      <c r="BHA618" s="135"/>
      <c r="BHB618" s="135"/>
      <c r="BHC618" s="205"/>
      <c r="BHI618" s="135"/>
      <c r="BHJ618" s="135"/>
      <c r="BHK618" s="205"/>
      <c r="BHQ618" s="135"/>
      <c r="BHR618" s="135"/>
      <c r="BHS618" s="205"/>
      <c r="BHY618" s="135"/>
      <c r="BHZ618" s="135"/>
      <c r="BIA618" s="205"/>
      <c r="BIG618" s="135"/>
      <c r="BIH618" s="135"/>
      <c r="BII618" s="205"/>
      <c r="BIO618" s="135"/>
      <c r="BIP618" s="135"/>
      <c r="BIQ618" s="205"/>
      <c r="BIW618" s="135"/>
      <c r="BIX618" s="135"/>
      <c r="BIY618" s="205"/>
      <c r="BJE618" s="135"/>
      <c r="BJF618" s="135"/>
      <c r="BJG618" s="205"/>
      <c r="BJM618" s="135"/>
      <c r="BJN618" s="135"/>
      <c r="BJO618" s="205"/>
      <c r="BJU618" s="135"/>
      <c r="BJV618" s="135"/>
      <c r="BJW618" s="205"/>
      <c r="BKC618" s="135"/>
      <c r="BKD618" s="135"/>
      <c r="BKE618" s="205"/>
      <c r="BKK618" s="135"/>
      <c r="BKL618" s="135"/>
      <c r="BKM618" s="205"/>
      <c r="BKS618" s="135"/>
      <c r="BKT618" s="135"/>
      <c r="BKU618" s="205"/>
      <c r="BLA618" s="135"/>
      <c r="BLB618" s="135"/>
      <c r="BLC618" s="205"/>
      <c r="BLI618" s="135"/>
      <c r="BLJ618" s="135"/>
      <c r="BLK618" s="205"/>
      <c r="BLQ618" s="135"/>
      <c r="BLR618" s="135"/>
      <c r="BLS618" s="205"/>
      <c r="BLY618" s="135"/>
      <c r="BLZ618" s="135"/>
      <c r="BMA618" s="205"/>
      <c r="BMG618" s="135"/>
      <c r="BMH618" s="135"/>
      <c r="BMI618" s="205"/>
      <c r="BMO618" s="135"/>
      <c r="BMP618" s="135"/>
      <c r="BMQ618" s="205"/>
      <c r="BMW618" s="135"/>
      <c r="BMX618" s="135"/>
      <c r="BMY618" s="205"/>
      <c r="BNE618" s="135"/>
      <c r="BNF618" s="135"/>
      <c r="BNG618" s="205"/>
      <c r="BNM618" s="135"/>
      <c r="BNN618" s="135"/>
      <c r="BNO618" s="205"/>
      <c r="BNU618" s="135"/>
      <c r="BNV618" s="135"/>
      <c r="BNW618" s="205"/>
      <c r="BOC618" s="135"/>
      <c r="BOD618" s="135"/>
      <c r="BOE618" s="205"/>
      <c r="BOK618" s="135"/>
      <c r="BOL618" s="135"/>
      <c r="BOM618" s="205"/>
      <c r="BOS618" s="135"/>
      <c r="BOT618" s="135"/>
      <c r="BOU618" s="205"/>
      <c r="BPA618" s="135"/>
      <c r="BPB618" s="135"/>
      <c r="BPC618" s="205"/>
      <c r="BPI618" s="135"/>
      <c r="BPJ618" s="135"/>
      <c r="BPK618" s="205"/>
      <c r="BPQ618" s="135"/>
      <c r="BPR618" s="135"/>
      <c r="BPS618" s="205"/>
      <c r="BPY618" s="135"/>
      <c r="BPZ618" s="135"/>
      <c r="BQA618" s="205"/>
      <c r="BQG618" s="135"/>
      <c r="BQH618" s="135"/>
      <c r="BQI618" s="205"/>
      <c r="BQO618" s="135"/>
      <c r="BQP618" s="135"/>
      <c r="BQQ618" s="205"/>
      <c r="BQW618" s="135"/>
      <c r="BQX618" s="135"/>
      <c r="BQY618" s="205"/>
      <c r="BRE618" s="135"/>
      <c r="BRF618" s="135"/>
      <c r="BRG618" s="205"/>
      <c r="BRM618" s="135"/>
      <c r="BRN618" s="135"/>
      <c r="BRO618" s="205"/>
      <c r="BRU618" s="135"/>
      <c r="BRV618" s="135"/>
      <c r="BRW618" s="205"/>
      <c r="BSC618" s="135"/>
      <c r="BSD618" s="135"/>
      <c r="BSE618" s="205"/>
      <c r="BSK618" s="135"/>
      <c r="BSL618" s="135"/>
      <c r="BSM618" s="205"/>
      <c r="BSS618" s="135"/>
      <c r="BST618" s="135"/>
      <c r="BSU618" s="205"/>
      <c r="BTA618" s="135"/>
      <c r="BTB618" s="135"/>
      <c r="BTC618" s="205"/>
      <c r="BTI618" s="135"/>
      <c r="BTJ618" s="135"/>
      <c r="BTK618" s="205"/>
      <c r="BTQ618" s="135"/>
      <c r="BTR618" s="135"/>
      <c r="BTS618" s="205"/>
      <c r="BTY618" s="135"/>
      <c r="BTZ618" s="135"/>
      <c r="BUA618" s="205"/>
      <c r="BUG618" s="135"/>
      <c r="BUH618" s="135"/>
      <c r="BUI618" s="205"/>
      <c r="BUO618" s="135"/>
      <c r="BUP618" s="135"/>
      <c r="BUQ618" s="205"/>
      <c r="BUW618" s="135"/>
      <c r="BUX618" s="135"/>
      <c r="BUY618" s="205"/>
      <c r="BVE618" s="135"/>
      <c r="BVF618" s="135"/>
      <c r="BVG618" s="205"/>
      <c r="BVM618" s="135"/>
      <c r="BVN618" s="135"/>
      <c r="BVO618" s="205"/>
      <c r="BVU618" s="135"/>
      <c r="BVV618" s="135"/>
      <c r="BVW618" s="205"/>
      <c r="BWC618" s="135"/>
      <c r="BWD618" s="135"/>
      <c r="BWE618" s="205"/>
      <c r="BWK618" s="135"/>
      <c r="BWL618" s="135"/>
      <c r="BWM618" s="205"/>
      <c r="BWS618" s="135"/>
      <c r="BWT618" s="135"/>
      <c r="BWU618" s="205"/>
      <c r="BXA618" s="135"/>
      <c r="BXB618" s="135"/>
      <c r="BXC618" s="205"/>
      <c r="BXI618" s="135"/>
      <c r="BXJ618" s="135"/>
      <c r="BXK618" s="205"/>
      <c r="BXQ618" s="135"/>
      <c r="BXR618" s="135"/>
      <c r="BXS618" s="205"/>
      <c r="BXY618" s="135"/>
      <c r="BXZ618" s="135"/>
      <c r="BYA618" s="205"/>
      <c r="BYG618" s="135"/>
      <c r="BYH618" s="135"/>
      <c r="BYI618" s="205"/>
      <c r="BYO618" s="135"/>
      <c r="BYP618" s="135"/>
      <c r="BYQ618" s="205"/>
      <c r="BYW618" s="135"/>
      <c r="BYX618" s="135"/>
      <c r="BYY618" s="205"/>
      <c r="BZE618" s="135"/>
      <c r="BZF618" s="135"/>
      <c r="BZG618" s="205"/>
      <c r="BZM618" s="135"/>
      <c r="BZN618" s="135"/>
      <c r="BZO618" s="205"/>
      <c r="BZU618" s="135"/>
      <c r="BZV618" s="135"/>
      <c r="BZW618" s="205"/>
      <c r="CAC618" s="135"/>
      <c r="CAD618" s="135"/>
      <c r="CAE618" s="205"/>
      <c r="CAK618" s="135"/>
      <c r="CAL618" s="135"/>
      <c r="CAM618" s="205"/>
      <c r="CAS618" s="135"/>
      <c r="CAT618" s="135"/>
      <c r="CAU618" s="205"/>
      <c r="CBA618" s="135"/>
      <c r="CBB618" s="135"/>
      <c r="CBC618" s="205"/>
      <c r="CBI618" s="135"/>
      <c r="CBJ618" s="135"/>
      <c r="CBK618" s="205"/>
      <c r="CBQ618" s="135"/>
      <c r="CBR618" s="135"/>
      <c r="CBS618" s="205"/>
      <c r="CBY618" s="135"/>
      <c r="CBZ618" s="135"/>
      <c r="CCA618" s="205"/>
      <c r="CCG618" s="135"/>
      <c r="CCH618" s="135"/>
      <c r="CCI618" s="205"/>
      <c r="CCO618" s="135"/>
      <c r="CCP618" s="135"/>
      <c r="CCQ618" s="205"/>
      <c r="CCW618" s="135"/>
      <c r="CCX618" s="135"/>
      <c r="CCY618" s="205"/>
      <c r="CDE618" s="135"/>
      <c r="CDF618" s="135"/>
      <c r="CDG618" s="205"/>
      <c r="CDM618" s="135"/>
      <c r="CDN618" s="135"/>
      <c r="CDO618" s="205"/>
      <c r="CDU618" s="135"/>
      <c r="CDV618" s="135"/>
      <c r="CDW618" s="205"/>
      <c r="CEC618" s="135"/>
      <c r="CED618" s="135"/>
      <c r="CEE618" s="205"/>
      <c r="CEK618" s="135"/>
      <c r="CEL618" s="135"/>
      <c r="CEM618" s="205"/>
      <c r="CES618" s="135"/>
      <c r="CET618" s="135"/>
      <c r="CEU618" s="205"/>
      <c r="CFA618" s="135"/>
      <c r="CFB618" s="135"/>
      <c r="CFC618" s="205"/>
      <c r="CFI618" s="135"/>
      <c r="CFJ618" s="135"/>
      <c r="CFK618" s="205"/>
      <c r="CFQ618" s="135"/>
      <c r="CFR618" s="135"/>
      <c r="CFS618" s="205"/>
      <c r="CFY618" s="135"/>
      <c r="CFZ618" s="135"/>
      <c r="CGA618" s="205"/>
      <c r="CGG618" s="135"/>
      <c r="CGH618" s="135"/>
      <c r="CGI618" s="205"/>
      <c r="CGO618" s="135"/>
      <c r="CGP618" s="135"/>
      <c r="CGQ618" s="205"/>
      <c r="CGW618" s="135"/>
      <c r="CGX618" s="135"/>
      <c r="CGY618" s="205"/>
      <c r="CHE618" s="135"/>
      <c r="CHF618" s="135"/>
      <c r="CHG618" s="205"/>
      <c r="CHM618" s="135"/>
      <c r="CHN618" s="135"/>
      <c r="CHO618" s="205"/>
      <c r="CHU618" s="135"/>
      <c r="CHV618" s="135"/>
      <c r="CHW618" s="205"/>
      <c r="CIC618" s="135"/>
      <c r="CID618" s="135"/>
      <c r="CIE618" s="205"/>
      <c r="CIK618" s="135"/>
      <c r="CIL618" s="135"/>
      <c r="CIM618" s="205"/>
      <c r="CIS618" s="135"/>
      <c r="CIT618" s="135"/>
      <c r="CIU618" s="205"/>
      <c r="CJA618" s="135"/>
      <c r="CJB618" s="135"/>
      <c r="CJC618" s="205"/>
      <c r="CJI618" s="135"/>
      <c r="CJJ618" s="135"/>
      <c r="CJK618" s="205"/>
      <c r="CJQ618" s="135"/>
      <c r="CJR618" s="135"/>
      <c r="CJS618" s="205"/>
      <c r="CJY618" s="135"/>
      <c r="CJZ618" s="135"/>
      <c r="CKA618" s="205"/>
      <c r="CKG618" s="135"/>
      <c r="CKH618" s="135"/>
      <c r="CKI618" s="205"/>
      <c r="CKO618" s="135"/>
      <c r="CKP618" s="135"/>
      <c r="CKQ618" s="205"/>
      <c r="CKW618" s="135"/>
      <c r="CKX618" s="135"/>
      <c r="CKY618" s="205"/>
      <c r="CLE618" s="135"/>
      <c r="CLF618" s="135"/>
      <c r="CLG618" s="205"/>
      <c r="CLM618" s="135"/>
      <c r="CLN618" s="135"/>
      <c r="CLO618" s="205"/>
      <c r="CLU618" s="135"/>
      <c r="CLV618" s="135"/>
      <c r="CLW618" s="205"/>
      <c r="CMC618" s="135"/>
      <c r="CMD618" s="135"/>
      <c r="CME618" s="205"/>
      <c r="CMK618" s="135"/>
      <c r="CML618" s="135"/>
      <c r="CMM618" s="205"/>
      <c r="CMS618" s="135"/>
      <c r="CMT618" s="135"/>
      <c r="CMU618" s="205"/>
      <c r="CNA618" s="135"/>
      <c r="CNB618" s="135"/>
      <c r="CNC618" s="205"/>
      <c r="CNI618" s="135"/>
      <c r="CNJ618" s="135"/>
      <c r="CNK618" s="205"/>
      <c r="CNQ618" s="135"/>
      <c r="CNR618" s="135"/>
      <c r="CNS618" s="205"/>
      <c r="CNY618" s="135"/>
      <c r="CNZ618" s="135"/>
      <c r="COA618" s="205"/>
      <c r="COG618" s="135"/>
      <c r="COH618" s="135"/>
      <c r="COI618" s="205"/>
      <c r="COO618" s="135"/>
      <c r="COP618" s="135"/>
      <c r="COQ618" s="205"/>
      <c r="COW618" s="135"/>
      <c r="COX618" s="135"/>
      <c r="COY618" s="205"/>
      <c r="CPE618" s="135"/>
      <c r="CPF618" s="135"/>
      <c r="CPG618" s="205"/>
      <c r="CPM618" s="135"/>
      <c r="CPN618" s="135"/>
      <c r="CPO618" s="205"/>
      <c r="CPU618" s="135"/>
      <c r="CPV618" s="135"/>
      <c r="CPW618" s="205"/>
      <c r="CQC618" s="135"/>
      <c r="CQD618" s="135"/>
      <c r="CQE618" s="205"/>
      <c r="CQK618" s="135"/>
      <c r="CQL618" s="135"/>
      <c r="CQM618" s="205"/>
      <c r="CQS618" s="135"/>
      <c r="CQT618" s="135"/>
      <c r="CQU618" s="205"/>
      <c r="CRA618" s="135"/>
      <c r="CRB618" s="135"/>
      <c r="CRC618" s="205"/>
      <c r="CRI618" s="135"/>
      <c r="CRJ618" s="135"/>
      <c r="CRK618" s="205"/>
      <c r="CRQ618" s="135"/>
      <c r="CRR618" s="135"/>
      <c r="CRS618" s="205"/>
      <c r="CRY618" s="135"/>
      <c r="CRZ618" s="135"/>
      <c r="CSA618" s="205"/>
      <c r="CSG618" s="135"/>
      <c r="CSH618" s="135"/>
      <c r="CSI618" s="205"/>
      <c r="CSO618" s="135"/>
      <c r="CSP618" s="135"/>
      <c r="CSQ618" s="205"/>
      <c r="CSW618" s="135"/>
      <c r="CSX618" s="135"/>
      <c r="CSY618" s="205"/>
      <c r="CTE618" s="135"/>
      <c r="CTF618" s="135"/>
      <c r="CTG618" s="205"/>
      <c r="CTM618" s="135"/>
      <c r="CTN618" s="135"/>
      <c r="CTO618" s="205"/>
      <c r="CTU618" s="135"/>
      <c r="CTV618" s="135"/>
      <c r="CTW618" s="205"/>
      <c r="CUC618" s="135"/>
      <c r="CUD618" s="135"/>
      <c r="CUE618" s="205"/>
      <c r="CUK618" s="135"/>
      <c r="CUL618" s="135"/>
      <c r="CUM618" s="205"/>
      <c r="CUS618" s="135"/>
      <c r="CUT618" s="135"/>
      <c r="CUU618" s="205"/>
      <c r="CVA618" s="135"/>
      <c r="CVB618" s="135"/>
      <c r="CVC618" s="205"/>
      <c r="CVI618" s="135"/>
      <c r="CVJ618" s="135"/>
      <c r="CVK618" s="205"/>
      <c r="CVQ618" s="135"/>
      <c r="CVR618" s="135"/>
      <c r="CVS618" s="205"/>
      <c r="CVY618" s="135"/>
      <c r="CVZ618" s="135"/>
      <c r="CWA618" s="205"/>
      <c r="CWG618" s="135"/>
      <c r="CWH618" s="135"/>
      <c r="CWI618" s="205"/>
      <c r="CWO618" s="135"/>
      <c r="CWP618" s="135"/>
      <c r="CWQ618" s="205"/>
      <c r="CWW618" s="135"/>
      <c r="CWX618" s="135"/>
      <c r="CWY618" s="205"/>
      <c r="CXE618" s="135"/>
      <c r="CXF618" s="135"/>
      <c r="CXG618" s="205"/>
      <c r="CXM618" s="135"/>
      <c r="CXN618" s="135"/>
      <c r="CXO618" s="205"/>
      <c r="CXU618" s="135"/>
      <c r="CXV618" s="135"/>
      <c r="CXW618" s="205"/>
      <c r="CYC618" s="135"/>
      <c r="CYD618" s="135"/>
      <c r="CYE618" s="205"/>
      <c r="CYK618" s="135"/>
      <c r="CYL618" s="135"/>
      <c r="CYM618" s="205"/>
      <c r="CYS618" s="135"/>
      <c r="CYT618" s="135"/>
      <c r="CYU618" s="205"/>
      <c r="CZA618" s="135"/>
      <c r="CZB618" s="135"/>
      <c r="CZC618" s="205"/>
      <c r="CZI618" s="135"/>
      <c r="CZJ618" s="135"/>
      <c r="CZK618" s="205"/>
      <c r="CZQ618" s="135"/>
      <c r="CZR618" s="135"/>
      <c r="CZS618" s="205"/>
      <c r="CZY618" s="135"/>
      <c r="CZZ618" s="135"/>
      <c r="DAA618" s="205"/>
      <c r="DAG618" s="135"/>
      <c r="DAH618" s="135"/>
      <c r="DAI618" s="205"/>
      <c r="DAO618" s="135"/>
      <c r="DAP618" s="135"/>
      <c r="DAQ618" s="205"/>
      <c r="DAW618" s="135"/>
      <c r="DAX618" s="135"/>
      <c r="DAY618" s="205"/>
      <c r="DBE618" s="135"/>
      <c r="DBF618" s="135"/>
      <c r="DBG618" s="205"/>
      <c r="DBM618" s="135"/>
      <c r="DBN618" s="135"/>
      <c r="DBO618" s="205"/>
      <c r="DBU618" s="135"/>
      <c r="DBV618" s="135"/>
      <c r="DBW618" s="205"/>
      <c r="DCC618" s="135"/>
      <c r="DCD618" s="135"/>
      <c r="DCE618" s="205"/>
      <c r="DCK618" s="135"/>
      <c r="DCL618" s="135"/>
      <c r="DCM618" s="205"/>
      <c r="DCS618" s="135"/>
      <c r="DCT618" s="135"/>
      <c r="DCU618" s="205"/>
      <c r="DDA618" s="135"/>
      <c r="DDB618" s="135"/>
      <c r="DDC618" s="205"/>
      <c r="DDI618" s="135"/>
      <c r="DDJ618" s="135"/>
      <c r="DDK618" s="205"/>
      <c r="DDQ618" s="135"/>
      <c r="DDR618" s="135"/>
      <c r="DDS618" s="205"/>
      <c r="DDY618" s="135"/>
      <c r="DDZ618" s="135"/>
      <c r="DEA618" s="205"/>
      <c r="DEG618" s="135"/>
      <c r="DEH618" s="135"/>
      <c r="DEI618" s="205"/>
      <c r="DEO618" s="135"/>
      <c r="DEP618" s="135"/>
      <c r="DEQ618" s="205"/>
      <c r="DEW618" s="135"/>
      <c r="DEX618" s="135"/>
      <c r="DEY618" s="205"/>
      <c r="DFE618" s="135"/>
      <c r="DFF618" s="135"/>
      <c r="DFG618" s="205"/>
      <c r="DFM618" s="135"/>
      <c r="DFN618" s="135"/>
      <c r="DFO618" s="205"/>
      <c r="DFU618" s="135"/>
      <c r="DFV618" s="135"/>
      <c r="DFW618" s="205"/>
      <c r="DGC618" s="135"/>
      <c r="DGD618" s="135"/>
      <c r="DGE618" s="205"/>
      <c r="DGK618" s="135"/>
      <c r="DGL618" s="135"/>
      <c r="DGM618" s="205"/>
      <c r="DGS618" s="135"/>
      <c r="DGT618" s="135"/>
      <c r="DGU618" s="205"/>
      <c r="DHA618" s="135"/>
      <c r="DHB618" s="135"/>
      <c r="DHC618" s="205"/>
      <c r="DHI618" s="135"/>
      <c r="DHJ618" s="135"/>
      <c r="DHK618" s="205"/>
      <c r="DHQ618" s="135"/>
      <c r="DHR618" s="135"/>
      <c r="DHS618" s="205"/>
      <c r="DHY618" s="135"/>
      <c r="DHZ618" s="135"/>
      <c r="DIA618" s="205"/>
      <c r="DIG618" s="135"/>
      <c r="DIH618" s="135"/>
      <c r="DII618" s="205"/>
      <c r="DIO618" s="135"/>
      <c r="DIP618" s="135"/>
      <c r="DIQ618" s="205"/>
      <c r="DIW618" s="135"/>
      <c r="DIX618" s="135"/>
      <c r="DIY618" s="205"/>
      <c r="DJE618" s="135"/>
      <c r="DJF618" s="135"/>
      <c r="DJG618" s="205"/>
      <c r="DJM618" s="135"/>
      <c r="DJN618" s="135"/>
      <c r="DJO618" s="205"/>
      <c r="DJU618" s="135"/>
      <c r="DJV618" s="135"/>
      <c r="DJW618" s="205"/>
      <c r="DKC618" s="135"/>
      <c r="DKD618" s="135"/>
      <c r="DKE618" s="205"/>
      <c r="DKK618" s="135"/>
      <c r="DKL618" s="135"/>
      <c r="DKM618" s="205"/>
      <c r="DKS618" s="135"/>
      <c r="DKT618" s="135"/>
      <c r="DKU618" s="205"/>
      <c r="DLA618" s="135"/>
      <c r="DLB618" s="135"/>
      <c r="DLC618" s="205"/>
      <c r="DLI618" s="135"/>
      <c r="DLJ618" s="135"/>
      <c r="DLK618" s="205"/>
      <c r="DLQ618" s="135"/>
      <c r="DLR618" s="135"/>
      <c r="DLS618" s="205"/>
      <c r="DLY618" s="135"/>
      <c r="DLZ618" s="135"/>
      <c r="DMA618" s="205"/>
      <c r="DMG618" s="135"/>
      <c r="DMH618" s="135"/>
      <c r="DMI618" s="205"/>
      <c r="DMO618" s="135"/>
      <c r="DMP618" s="135"/>
      <c r="DMQ618" s="205"/>
      <c r="DMW618" s="135"/>
      <c r="DMX618" s="135"/>
      <c r="DMY618" s="205"/>
      <c r="DNE618" s="135"/>
      <c r="DNF618" s="135"/>
      <c r="DNG618" s="205"/>
      <c r="DNM618" s="135"/>
      <c r="DNN618" s="135"/>
      <c r="DNO618" s="205"/>
      <c r="DNU618" s="135"/>
      <c r="DNV618" s="135"/>
      <c r="DNW618" s="205"/>
      <c r="DOC618" s="135"/>
      <c r="DOD618" s="135"/>
      <c r="DOE618" s="205"/>
      <c r="DOK618" s="135"/>
      <c r="DOL618" s="135"/>
      <c r="DOM618" s="205"/>
      <c r="DOS618" s="135"/>
      <c r="DOT618" s="135"/>
      <c r="DOU618" s="205"/>
      <c r="DPA618" s="135"/>
      <c r="DPB618" s="135"/>
      <c r="DPC618" s="205"/>
      <c r="DPI618" s="135"/>
      <c r="DPJ618" s="135"/>
      <c r="DPK618" s="205"/>
      <c r="DPQ618" s="135"/>
      <c r="DPR618" s="135"/>
      <c r="DPS618" s="205"/>
      <c r="DPY618" s="135"/>
      <c r="DPZ618" s="135"/>
      <c r="DQA618" s="205"/>
      <c r="DQG618" s="135"/>
      <c r="DQH618" s="135"/>
      <c r="DQI618" s="205"/>
      <c r="DQO618" s="135"/>
      <c r="DQP618" s="135"/>
      <c r="DQQ618" s="205"/>
      <c r="DQW618" s="135"/>
      <c r="DQX618" s="135"/>
      <c r="DQY618" s="205"/>
      <c r="DRE618" s="135"/>
      <c r="DRF618" s="135"/>
      <c r="DRG618" s="205"/>
      <c r="DRM618" s="135"/>
      <c r="DRN618" s="135"/>
      <c r="DRO618" s="205"/>
      <c r="DRU618" s="135"/>
      <c r="DRV618" s="135"/>
      <c r="DRW618" s="205"/>
      <c r="DSC618" s="135"/>
      <c r="DSD618" s="135"/>
      <c r="DSE618" s="205"/>
      <c r="DSK618" s="135"/>
      <c r="DSL618" s="135"/>
      <c r="DSM618" s="205"/>
      <c r="DSS618" s="135"/>
      <c r="DST618" s="135"/>
      <c r="DSU618" s="205"/>
      <c r="DTA618" s="135"/>
      <c r="DTB618" s="135"/>
      <c r="DTC618" s="205"/>
      <c r="DTI618" s="135"/>
      <c r="DTJ618" s="135"/>
      <c r="DTK618" s="205"/>
      <c r="DTQ618" s="135"/>
      <c r="DTR618" s="135"/>
      <c r="DTS618" s="205"/>
      <c r="DTY618" s="135"/>
      <c r="DTZ618" s="135"/>
      <c r="DUA618" s="205"/>
      <c r="DUG618" s="135"/>
      <c r="DUH618" s="135"/>
      <c r="DUI618" s="205"/>
      <c r="DUO618" s="135"/>
      <c r="DUP618" s="135"/>
      <c r="DUQ618" s="205"/>
      <c r="DUW618" s="135"/>
      <c r="DUX618" s="135"/>
      <c r="DUY618" s="205"/>
      <c r="DVE618" s="135"/>
      <c r="DVF618" s="135"/>
      <c r="DVG618" s="205"/>
      <c r="DVM618" s="135"/>
      <c r="DVN618" s="135"/>
      <c r="DVO618" s="205"/>
      <c r="DVU618" s="135"/>
      <c r="DVV618" s="135"/>
      <c r="DVW618" s="205"/>
      <c r="DWC618" s="135"/>
      <c r="DWD618" s="135"/>
      <c r="DWE618" s="205"/>
      <c r="DWK618" s="135"/>
      <c r="DWL618" s="135"/>
      <c r="DWM618" s="205"/>
      <c r="DWS618" s="135"/>
      <c r="DWT618" s="135"/>
      <c r="DWU618" s="205"/>
      <c r="DXA618" s="135"/>
      <c r="DXB618" s="135"/>
      <c r="DXC618" s="205"/>
      <c r="DXI618" s="135"/>
      <c r="DXJ618" s="135"/>
      <c r="DXK618" s="205"/>
      <c r="DXQ618" s="135"/>
      <c r="DXR618" s="135"/>
      <c r="DXS618" s="205"/>
      <c r="DXY618" s="135"/>
      <c r="DXZ618" s="135"/>
      <c r="DYA618" s="205"/>
      <c r="DYG618" s="135"/>
      <c r="DYH618" s="135"/>
      <c r="DYI618" s="205"/>
      <c r="DYO618" s="135"/>
      <c r="DYP618" s="135"/>
      <c r="DYQ618" s="205"/>
      <c r="DYW618" s="135"/>
      <c r="DYX618" s="135"/>
      <c r="DYY618" s="205"/>
      <c r="DZE618" s="135"/>
      <c r="DZF618" s="135"/>
      <c r="DZG618" s="205"/>
      <c r="DZM618" s="135"/>
      <c r="DZN618" s="135"/>
      <c r="DZO618" s="205"/>
      <c r="DZU618" s="135"/>
      <c r="DZV618" s="135"/>
      <c r="DZW618" s="205"/>
      <c r="EAC618" s="135"/>
      <c r="EAD618" s="135"/>
      <c r="EAE618" s="205"/>
      <c r="EAK618" s="135"/>
      <c r="EAL618" s="135"/>
      <c r="EAM618" s="205"/>
      <c r="EAS618" s="135"/>
      <c r="EAT618" s="135"/>
      <c r="EAU618" s="205"/>
      <c r="EBA618" s="135"/>
      <c r="EBB618" s="135"/>
      <c r="EBC618" s="205"/>
      <c r="EBI618" s="135"/>
      <c r="EBJ618" s="135"/>
      <c r="EBK618" s="205"/>
      <c r="EBQ618" s="135"/>
      <c r="EBR618" s="135"/>
      <c r="EBS618" s="205"/>
      <c r="EBY618" s="135"/>
      <c r="EBZ618" s="135"/>
      <c r="ECA618" s="205"/>
      <c r="ECG618" s="135"/>
      <c r="ECH618" s="135"/>
      <c r="ECI618" s="205"/>
      <c r="ECO618" s="135"/>
      <c r="ECP618" s="135"/>
      <c r="ECQ618" s="205"/>
      <c r="ECW618" s="135"/>
      <c r="ECX618" s="135"/>
      <c r="ECY618" s="205"/>
      <c r="EDE618" s="135"/>
      <c r="EDF618" s="135"/>
      <c r="EDG618" s="205"/>
      <c r="EDM618" s="135"/>
      <c r="EDN618" s="135"/>
      <c r="EDO618" s="205"/>
      <c r="EDU618" s="135"/>
      <c r="EDV618" s="135"/>
      <c r="EDW618" s="205"/>
      <c r="EEC618" s="135"/>
      <c r="EED618" s="135"/>
      <c r="EEE618" s="205"/>
      <c r="EEK618" s="135"/>
      <c r="EEL618" s="135"/>
      <c r="EEM618" s="205"/>
      <c r="EES618" s="135"/>
      <c r="EET618" s="135"/>
      <c r="EEU618" s="205"/>
      <c r="EFA618" s="135"/>
      <c r="EFB618" s="135"/>
      <c r="EFC618" s="205"/>
      <c r="EFI618" s="135"/>
      <c r="EFJ618" s="135"/>
      <c r="EFK618" s="205"/>
      <c r="EFQ618" s="135"/>
      <c r="EFR618" s="135"/>
      <c r="EFS618" s="205"/>
      <c r="EFY618" s="135"/>
      <c r="EFZ618" s="135"/>
      <c r="EGA618" s="205"/>
      <c r="EGG618" s="135"/>
      <c r="EGH618" s="135"/>
      <c r="EGI618" s="205"/>
      <c r="EGO618" s="135"/>
      <c r="EGP618" s="135"/>
      <c r="EGQ618" s="205"/>
      <c r="EGW618" s="135"/>
      <c r="EGX618" s="135"/>
      <c r="EGY618" s="205"/>
      <c r="EHE618" s="135"/>
      <c r="EHF618" s="135"/>
      <c r="EHG618" s="205"/>
      <c r="EHM618" s="135"/>
      <c r="EHN618" s="135"/>
      <c r="EHO618" s="205"/>
      <c r="EHU618" s="135"/>
      <c r="EHV618" s="135"/>
      <c r="EHW618" s="205"/>
      <c r="EIC618" s="135"/>
      <c r="EID618" s="135"/>
      <c r="EIE618" s="205"/>
      <c r="EIK618" s="135"/>
      <c r="EIL618" s="135"/>
      <c r="EIM618" s="205"/>
      <c r="EIS618" s="135"/>
      <c r="EIT618" s="135"/>
      <c r="EIU618" s="205"/>
      <c r="EJA618" s="135"/>
      <c r="EJB618" s="135"/>
      <c r="EJC618" s="205"/>
      <c r="EJI618" s="135"/>
      <c r="EJJ618" s="135"/>
      <c r="EJK618" s="205"/>
      <c r="EJQ618" s="135"/>
      <c r="EJR618" s="135"/>
      <c r="EJS618" s="205"/>
      <c r="EJY618" s="135"/>
      <c r="EJZ618" s="135"/>
      <c r="EKA618" s="205"/>
      <c r="EKG618" s="135"/>
      <c r="EKH618" s="135"/>
      <c r="EKI618" s="205"/>
      <c r="EKO618" s="135"/>
      <c r="EKP618" s="135"/>
      <c r="EKQ618" s="205"/>
      <c r="EKW618" s="135"/>
      <c r="EKX618" s="135"/>
      <c r="EKY618" s="205"/>
      <c r="ELE618" s="135"/>
      <c r="ELF618" s="135"/>
      <c r="ELG618" s="205"/>
      <c r="ELM618" s="135"/>
      <c r="ELN618" s="135"/>
      <c r="ELO618" s="205"/>
      <c r="ELU618" s="135"/>
      <c r="ELV618" s="135"/>
      <c r="ELW618" s="205"/>
      <c r="EMC618" s="135"/>
      <c r="EMD618" s="135"/>
      <c r="EME618" s="205"/>
      <c r="EMK618" s="135"/>
      <c r="EML618" s="135"/>
      <c r="EMM618" s="205"/>
      <c r="EMS618" s="135"/>
      <c r="EMT618" s="135"/>
      <c r="EMU618" s="205"/>
      <c r="ENA618" s="135"/>
      <c r="ENB618" s="135"/>
      <c r="ENC618" s="205"/>
      <c r="ENI618" s="135"/>
      <c r="ENJ618" s="135"/>
      <c r="ENK618" s="205"/>
      <c r="ENQ618" s="135"/>
      <c r="ENR618" s="135"/>
      <c r="ENS618" s="205"/>
      <c r="ENY618" s="135"/>
      <c r="ENZ618" s="135"/>
      <c r="EOA618" s="205"/>
      <c r="EOG618" s="135"/>
      <c r="EOH618" s="135"/>
      <c r="EOI618" s="205"/>
      <c r="EOO618" s="135"/>
      <c r="EOP618" s="135"/>
      <c r="EOQ618" s="205"/>
      <c r="EOW618" s="135"/>
      <c r="EOX618" s="135"/>
      <c r="EOY618" s="205"/>
      <c r="EPE618" s="135"/>
      <c r="EPF618" s="135"/>
      <c r="EPG618" s="205"/>
      <c r="EPM618" s="135"/>
      <c r="EPN618" s="135"/>
      <c r="EPO618" s="205"/>
      <c r="EPU618" s="135"/>
      <c r="EPV618" s="135"/>
      <c r="EPW618" s="205"/>
      <c r="EQC618" s="135"/>
      <c r="EQD618" s="135"/>
      <c r="EQE618" s="205"/>
      <c r="EQK618" s="135"/>
      <c r="EQL618" s="135"/>
      <c r="EQM618" s="205"/>
      <c r="EQS618" s="135"/>
      <c r="EQT618" s="135"/>
      <c r="EQU618" s="205"/>
      <c r="ERA618" s="135"/>
      <c r="ERB618" s="135"/>
      <c r="ERC618" s="205"/>
      <c r="ERI618" s="135"/>
      <c r="ERJ618" s="135"/>
      <c r="ERK618" s="205"/>
      <c r="ERQ618" s="135"/>
      <c r="ERR618" s="135"/>
      <c r="ERS618" s="205"/>
      <c r="ERY618" s="135"/>
      <c r="ERZ618" s="135"/>
      <c r="ESA618" s="205"/>
      <c r="ESG618" s="135"/>
      <c r="ESH618" s="135"/>
      <c r="ESI618" s="205"/>
      <c r="ESO618" s="135"/>
      <c r="ESP618" s="135"/>
      <c r="ESQ618" s="205"/>
      <c r="ESW618" s="135"/>
      <c r="ESX618" s="135"/>
      <c r="ESY618" s="205"/>
      <c r="ETE618" s="135"/>
      <c r="ETF618" s="135"/>
      <c r="ETG618" s="205"/>
      <c r="ETM618" s="135"/>
      <c r="ETN618" s="135"/>
      <c r="ETO618" s="205"/>
      <c r="ETU618" s="135"/>
      <c r="ETV618" s="135"/>
      <c r="ETW618" s="205"/>
      <c r="EUC618" s="135"/>
      <c r="EUD618" s="135"/>
      <c r="EUE618" s="205"/>
      <c r="EUK618" s="135"/>
      <c r="EUL618" s="135"/>
      <c r="EUM618" s="205"/>
      <c r="EUS618" s="135"/>
      <c r="EUT618" s="135"/>
      <c r="EUU618" s="205"/>
      <c r="EVA618" s="135"/>
      <c r="EVB618" s="135"/>
      <c r="EVC618" s="205"/>
      <c r="EVI618" s="135"/>
      <c r="EVJ618" s="135"/>
      <c r="EVK618" s="205"/>
      <c r="EVQ618" s="135"/>
      <c r="EVR618" s="135"/>
      <c r="EVS618" s="205"/>
      <c r="EVY618" s="135"/>
      <c r="EVZ618" s="135"/>
      <c r="EWA618" s="205"/>
      <c r="EWG618" s="135"/>
      <c r="EWH618" s="135"/>
      <c r="EWI618" s="205"/>
      <c r="EWO618" s="135"/>
      <c r="EWP618" s="135"/>
      <c r="EWQ618" s="205"/>
      <c r="EWW618" s="135"/>
      <c r="EWX618" s="135"/>
      <c r="EWY618" s="205"/>
      <c r="EXE618" s="135"/>
      <c r="EXF618" s="135"/>
      <c r="EXG618" s="205"/>
      <c r="EXM618" s="135"/>
      <c r="EXN618" s="135"/>
      <c r="EXO618" s="205"/>
      <c r="EXU618" s="135"/>
      <c r="EXV618" s="135"/>
      <c r="EXW618" s="205"/>
      <c r="EYC618" s="135"/>
      <c r="EYD618" s="135"/>
      <c r="EYE618" s="205"/>
      <c r="EYK618" s="135"/>
      <c r="EYL618" s="135"/>
      <c r="EYM618" s="205"/>
      <c r="EYS618" s="135"/>
      <c r="EYT618" s="135"/>
      <c r="EYU618" s="205"/>
      <c r="EZA618" s="135"/>
      <c r="EZB618" s="135"/>
      <c r="EZC618" s="205"/>
      <c r="EZI618" s="135"/>
      <c r="EZJ618" s="135"/>
      <c r="EZK618" s="205"/>
      <c r="EZQ618" s="135"/>
      <c r="EZR618" s="135"/>
      <c r="EZS618" s="205"/>
      <c r="EZY618" s="135"/>
      <c r="EZZ618" s="135"/>
      <c r="FAA618" s="205"/>
      <c r="FAG618" s="135"/>
      <c r="FAH618" s="135"/>
      <c r="FAI618" s="205"/>
      <c r="FAO618" s="135"/>
      <c r="FAP618" s="135"/>
      <c r="FAQ618" s="205"/>
      <c r="FAW618" s="135"/>
      <c r="FAX618" s="135"/>
      <c r="FAY618" s="205"/>
      <c r="FBE618" s="135"/>
      <c r="FBF618" s="135"/>
      <c r="FBG618" s="205"/>
      <c r="FBM618" s="135"/>
      <c r="FBN618" s="135"/>
      <c r="FBO618" s="205"/>
      <c r="FBU618" s="135"/>
      <c r="FBV618" s="135"/>
      <c r="FBW618" s="205"/>
      <c r="FCC618" s="135"/>
      <c r="FCD618" s="135"/>
      <c r="FCE618" s="205"/>
      <c r="FCK618" s="135"/>
      <c r="FCL618" s="135"/>
      <c r="FCM618" s="205"/>
      <c r="FCS618" s="135"/>
      <c r="FCT618" s="135"/>
      <c r="FCU618" s="205"/>
      <c r="FDA618" s="135"/>
      <c r="FDB618" s="135"/>
      <c r="FDC618" s="205"/>
      <c r="FDI618" s="135"/>
      <c r="FDJ618" s="135"/>
      <c r="FDK618" s="205"/>
      <c r="FDQ618" s="135"/>
      <c r="FDR618" s="135"/>
      <c r="FDS618" s="205"/>
      <c r="FDY618" s="135"/>
      <c r="FDZ618" s="135"/>
      <c r="FEA618" s="205"/>
      <c r="FEG618" s="135"/>
      <c r="FEH618" s="135"/>
      <c r="FEI618" s="205"/>
      <c r="FEO618" s="135"/>
      <c r="FEP618" s="135"/>
      <c r="FEQ618" s="205"/>
      <c r="FEW618" s="135"/>
      <c r="FEX618" s="135"/>
      <c r="FEY618" s="205"/>
      <c r="FFE618" s="135"/>
      <c r="FFF618" s="135"/>
      <c r="FFG618" s="205"/>
      <c r="FFM618" s="135"/>
      <c r="FFN618" s="135"/>
      <c r="FFO618" s="205"/>
      <c r="FFU618" s="135"/>
      <c r="FFV618" s="135"/>
      <c r="FFW618" s="205"/>
      <c r="FGC618" s="135"/>
      <c r="FGD618" s="135"/>
      <c r="FGE618" s="205"/>
      <c r="FGK618" s="135"/>
      <c r="FGL618" s="135"/>
      <c r="FGM618" s="205"/>
      <c r="FGS618" s="135"/>
      <c r="FGT618" s="135"/>
      <c r="FGU618" s="205"/>
      <c r="FHA618" s="135"/>
      <c r="FHB618" s="135"/>
      <c r="FHC618" s="205"/>
      <c r="FHI618" s="135"/>
      <c r="FHJ618" s="135"/>
      <c r="FHK618" s="205"/>
      <c r="FHQ618" s="135"/>
      <c r="FHR618" s="135"/>
      <c r="FHS618" s="205"/>
      <c r="FHY618" s="135"/>
      <c r="FHZ618" s="135"/>
      <c r="FIA618" s="205"/>
      <c r="FIG618" s="135"/>
      <c r="FIH618" s="135"/>
      <c r="FII618" s="205"/>
      <c r="FIO618" s="135"/>
      <c r="FIP618" s="135"/>
      <c r="FIQ618" s="205"/>
      <c r="FIW618" s="135"/>
      <c r="FIX618" s="135"/>
      <c r="FIY618" s="205"/>
      <c r="FJE618" s="135"/>
      <c r="FJF618" s="135"/>
      <c r="FJG618" s="205"/>
      <c r="FJM618" s="135"/>
      <c r="FJN618" s="135"/>
      <c r="FJO618" s="205"/>
      <c r="FJU618" s="135"/>
      <c r="FJV618" s="135"/>
      <c r="FJW618" s="205"/>
      <c r="FKC618" s="135"/>
      <c r="FKD618" s="135"/>
      <c r="FKE618" s="205"/>
      <c r="FKK618" s="135"/>
      <c r="FKL618" s="135"/>
      <c r="FKM618" s="205"/>
      <c r="FKS618" s="135"/>
      <c r="FKT618" s="135"/>
      <c r="FKU618" s="205"/>
      <c r="FLA618" s="135"/>
      <c r="FLB618" s="135"/>
      <c r="FLC618" s="205"/>
      <c r="FLI618" s="135"/>
      <c r="FLJ618" s="135"/>
      <c r="FLK618" s="205"/>
      <c r="FLQ618" s="135"/>
      <c r="FLR618" s="135"/>
      <c r="FLS618" s="205"/>
      <c r="FLY618" s="135"/>
      <c r="FLZ618" s="135"/>
      <c r="FMA618" s="205"/>
      <c r="FMG618" s="135"/>
      <c r="FMH618" s="135"/>
      <c r="FMI618" s="205"/>
      <c r="FMO618" s="135"/>
      <c r="FMP618" s="135"/>
      <c r="FMQ618" s="205"/>
      <c r="FMW618" s="135"/>
      <c r="FMX618" s="135"/>
      <c r="FMY618" s="205"/>
      <c r="FNE618" s="135"/>
      <c r="FNF618" s="135"/>
      <c r="FNG618" s="205"/>
      <c r="FNM618" s="135"/>
      <c r="FNN618" s="135"/>
      <c r="FNO618" s="205"/>
      <c r="FNU618" s="135"/>
      <c r="FNV618" s="135"/>
      <c r="FNW618" s="205"/>
      <c r="FOC618" s="135"/>
      <c r="FOD618" s="135"/>
      <c r="FOE618" s="205"/>
      <c r="FOK618" s="135"/>
      <c r="FOL618" s="135"/>
      <c r="FOM618" s="205"/>
      <c r="FOS618" s="135"/>
      <c r="FOT618" s="135"/>
      <c r="FOU618" s="205"/>
      <c r="FPA618" s="135"/>
      <c r="FPB618" s="135"/>
      <c r="FPC618" s="205"/>
      <c r="FPI618" s="135"/>
      <c r="FPJ618" s="135"/>
      <c r="FPK618" s="205"/>
      <c r="FPQ618" s="135"/>
      <c r="FPR618" s="135"/>
      <c r="FPS618" s="205"/>
      <c r="FPY618" s="135"/>
      <c r="FPZ618" s="135"/>
      <c r="FQA618" s="205"/>
      <c r="FQG618" s="135"/>
      <c r="FQH618" s="135"/>
      <c r="FQI618" s="205"/>
      <c r="FQO618" s="135"/>
      <c r="FQP618" s="135"/>
      <c r="FQQ618" s="205"/>
      <c r="FQW618" s="135"/>
      <c r="FQX618" s="135"/>
      <c r="FQY618" s="205"/>
      <c r="FRE618" s="135"/>
      <c r="FRF618" s="135"/>
      <c r="FRG618" s="205"/>
      <c r="FRM618" s="135"/>
      <c r="FRN618" s="135"/>
      <c r="FRO618" s="205"/>
      <c r="FRU618" s="135"/>
      <c r="FRV618" s="135"/>
      <c r="FRW618" s="205"/>
      <c r="FSC618" s="135"/>
      <c r="FSD618" s="135"/>
      <c r="FSE618" s="205"/>
      <c r="FSK618" s="135"/>
      <c r="FSL618" s="135"/>
      <c r="FSM618" s="205"/>
      <c r="FSS618" s="135"/>
      <c r="FST618" s="135"/>
      <c r="FSU618" s="205"/>
      <c r="FTA618" s="135"/>
      <c r="FTB618" s="135"/>
      <c r="FTC618" s="205"/>
      <c r="FTI618" s="135"/>
      <c r="FTJ618" s="135"/>
      <c r="FTK618" s="205"/>
      <c r="FTQ618" s="135"/>
      <c r="FTR618" s="135"/>
      <c r="FTS618" s="205"/>
      <c r="FTY618" s="135"/>
      <c r="FTZ618" s="135"/>
      <c r="FUA618" s="205"/>
      <c r="FUG618" s="135"/>
      <c r="FUH618" s="135"/>
      <c r="FUI618" s="205"/>
      <c r="FUO618" s="135"/>
      <c r="FUP618" s="135"/>
      <c r="FUQ618" s="205"/>
      <c r="FUW618" s="135"/>
      <c r="FUX618" s="135"/>
      <c r="FUY618" s="205"/>
      <c r="FVE618" s="135"/>
      <c r="FVF618" s="135"/>
      <c r="FVG618" s="205"/>
      <c r="FVM618" s="135"/>
      <c r="FVN618" s="135"/>
      <c r="FVO618" s="205"/>
      <c r="FVU618" s="135"/>
      <c r="FVV618" s="135"/>
      <c r="FVW618" s="205"/>
      <c r="FWC618" s="135"/>
      <c r="FWD618" s="135"/>
      <c r="FWE618" s="205"/>
      <c r="FWK618" s="135"/>
      <c r="FWL618" s="135"/>
      <c r="FWM618" s="205"/>
      <c r="FWS618" s="135"/>
      <c r="FWT618" s="135"/>
      <c r="FWU618" s="205"/>
      <c r="FXA618" s="135"/>
      <c r="FXB618" s="135"/>
      <c r="FXC618" s="205"/>
      <c r="FXI618" s="135"/>
      <c r="FXJ618" s="135"/>
      <c r="FXK618" s="205"/>
      <c r="FXQ618" s="135"/>
      <c r="FXR618" s="135"/>
      <c r="FXS618" s="205"/>
      <c r="FXY618" s="135"/>
      <c r="FXZ618" s="135"/>
      <c r="FYA618" s="205"/>
      <c r="FYG618" s="135"/>
      <c r="FYH618" s="135"/>
      <c r="FYI618" s="205"/>
      <c r="FYO618" s="135"/>
      <c r="FYP618" s="135"/>
      <c r="FYQ618" s="205"/>
      <c r="FYW618" s="135"/>
      <c r="FYX618" s="135"/>
      <c r="FYY618" s="205"/>
      <c r="FZE618" s="135"/>
      <c r="FZF618" s="135"/>
      <c r="FZG618" s="205"/>
      <c r="FZM618" s="135"/>
      <c r="FZN618" s="135"/>
      <c r="FZO618" s="205"/>
      <c r="FZU618" s="135"/>
      <c r="FZV618" s="135"/>
      <c r="FZW618" s="205"/>
      <c r="GAC618" s="135"/>
      <c r="GAD618" s="135"/>
      <c r="GAE618" s="205"/>
      <c r="GAK618" s="135"/>
      <c r="GAL618" s="135"/>
      <c r="GAM618" s="205"/>
      <c r="GAS618" s="135"/>
      <c r="GAT618" s="135"/>
      <c r="GAU618" s="205"/>
      <c r="GBA618" s="135"/>
      <c r="GBB618" s="135"/>
      <c r="GBC618" s="205"/>
      <c r="GBI618" s="135"/>
      <c r="GBJ618" s="135"/>
      <c r="GBK618" s="205"/>
      <c r="GBQ618" s="135"/>
      <c r="GBR618" s="135"/>
      <c r="GBS618" s="205"/>
      <c r="GBY618" s="135"/>
      <c r="GBZ618" s="135"/>
      <c r="GCA618" s="205"/>
      <c r="GCG618" s="135"/>
      <c r="GCH618" s="135"/>
      <c r="GCI618" s="205"/>
      <c r="GCO618" s="135"/>
      <c r="GCP618" s="135"/>
      <c r="GCQ618" s="205"/>
      <c r="GCW618" s="135"/>
      <c r="GCX618" s="135"/>
      <c r="GCY618" s="205"/>
      <c r="GDE618" s="135"/>
      <c r="GDF618" s="135"/>
      <c r="GDG618" s="205"/>
      <c r="GDM618" s="135"/>
      <c r="GDN618" s="135"/>
      <c r="GDO618" s="205"/>
      <c r="GDU618" s="135"/>
      <c r="GDV618" s="135"/>
      <c r="GDW618" s="205"/>
      <c r="GEC618" s="135"/>
      <c r="GED618" s="135"/>
      <c r="GEE618" s="205"/>
      <c r="GEK618" s="135"/>
      <c r="GEL618" s="135"/>
      <c r="GEM618" s="205"/>
      <c r="GES618" s="135"/>
      <c r="GET618" s="135"/>
      <c r="GEU618" s="205"/>
      <c r="GFA618" s="135"/>
      <c r="GFB618" s="135"/>
      <c r="GFC618" s="205"/>
      <c r="GFI618" s="135"/>
      <c r="GFJ618" s="135"/>
      <c r="GFK618" s="205"/>
      <c r="GFQ618" s="135"/>
      <c r="GFR618" s="135"/>
      <c r="GFS618" s="205"/>
      <c r="GFY618" s="135"/>
      <c r="GFZ618" s="135"/>
      <c r="GGA618" s="205"/>
      <c r="GGG618" s="135"/>
      <c r="GGH618" s="135"/>
      <c r="GGI618" s="205"/>
      <c r="GGO618" s="135"/>
      <c r="GGP618" s="135"/>
      <c r="GGQ618" s="205"/>
      <c r="GGW618" s="135"/>
      <c r="GGX618" s="135"/>
      <c r="GGY618" s="205"/>
      <c r="GHE618" s="135"/>
      <c r="GHF618" s="135"/>
      <c r="GHG618" s="205"/>
      <c r="GHM618" s="135"/>
      <c r="GHN618" s="135"/>
      <c r="GHO618" s="205"/>
      <c r="GHU618" s="135"/>
      <c r="GHV618" s="135"/>
      <c r="GHW618" s="205"/>
      <c r="GIC618" s="135"/>
      <c r="GID618" s="135"/>
      <c r="GIE618" s="205"/>
      <c r="GIK618" s="135"/>
      <c r="GIL618" s="135"/>
      <c r="GIM618" s="205"/>
      <c r="GIS618" s="135"/>
      <c r="GIT618" s="135"/>
      <c r="GIU618" s="205"/>
      <c r="GJA618" s="135"/>
      <c r="GJB618" s="135"/>
      <c r="GJC618" s="205"/>
      <c r="GJI618" s="135"/>
      <c r="GJJ618" s="135"/>
      <c r="GJK618" s="205"/>
      <c r="GJQ618" s="135"/>
      <c r="GJR618" s="135"/>
      <c r="GJS618" s="205"/>
      <c r="GJY618" s="135"/>
      <c r="GJZ618" s="135"/>
      <c r="GKA618" s="205"/>
      <c r="GKG618" s="135"/>
      <c r="GKH618" s="135"/>
      <c r="GKI618" s="205"/>
      <c r="GKO618" s="135"/>
      <c r="GKP618" s="135"/>
      <c r="GKQ618" s="205"/>
      <c r="GKW618" s="135"/>
      <c r="GKX618" s="135"/>
      <c r="GKY618" s="205"/>
      <c r="GLE618" s="135"/>
      <c r="GLF618" s="135"/>
      <c r="GLG618" s="205"/>
      <c r="GLM618" s="135"/>
      <c r="GLN618" s="135"/>
      <c r="GLO618" s="205"/>
      <c r="GLU618" s="135"/>
      <c r="GLV618" s="135"/>
      <c r="GLW618" s="205"/>
      <c r="GMC618" s="135"/>
      <c r="GMD618" s="135"/>
      <c r="GME618" s="205"/>
      <c r="GMK618" s="135"/>
      <c r="GML618" s="135"/>
      <c r="GMM618" s="205"/>
      <c r="GMS618" s="135"/>
      <c r="GMT618" s="135"/>
      <c r="GMU618" s="205"/>
      <c r="GNA618" s="135"/>
      <c r="GNB618" s="135"/>
      <c r="GNC618" s="205"/>
      <c r="GNI618" s="135"/>
      <c r="GNJ618" s="135"/>
      <c r="GNK618" s="205"/>
      <c r="GNQ618" s="135"/>
      <c r="GNR618" s="135"/>
      <c r="GNS618" s="205"/>
      <c r="GNY618" s="135"/>
      <c r="GNZ618" s="135"/>
      <c r="GOA618" s="205"/>
      <c r="GOG618" s="135"/>
      <c r="GOH618" s="135"/>
      <c r="GOI618" s="205"/>
      <c r="GOO618" s="135"/>
      <c r="GOP618" s="135"/>
      <c r="GOQ618" s="205"/>
      <c r="GOW618" s="135"/>
      <c r="GOX618" s="135"/>
      <c r="GOY618" s="205"/>
      <c r="GPE618" s="135"/>
      <c r="GPF618" s="135"/>
      <c r="GPG618" s="205"/>
      <c r="GPM618" s="135"/>
      <c r="GPN618" s="135"/>
      <c r="GPO618" s="205"/>
      <c r="GPU618" s="135"/>
      <c r="GPV618" s="135"/>
      <c r="GPW618" s="205"/>
      <c r="GQC618" s="135"/>
      <c r="GQD618" s="135"/>
      <c r="GQE618" s="205"/>
      <c r="GQK618" s="135"/>
      <c r="GQL618" s="135"/>
      <c r="GQM618" s="205"/>
      <c r="GQS618" s="135"/>
      <c r="GQT618" s="135"/>
      <c r="GQU618" s="205"/>
      <c r="GRA618" s="135"/>
      <c r="GRB618" s="135"/>
      <c r="GRC618" s="205"/>
      <c r="GRI618" s="135"/>
      <c r="GRJ618" s="135"/>
      <c r="GRK618" s="205"/>
      <c r="GRQ618" s="135"/>
      <c r="GRR618" s="135"/>
      <c r="GRS618" s="205"/>
      <c r="GRY618" s="135"/>
      <c r="GRZ618" s="135"/>
      <c r="GSA618" s="205"/>
      <c r="GSG618" s="135"/>
      <c r="GSH618" s="135"/>
      <c r="GSI618" s="205"/>
      <c r="GSO618" s="135"/>
      <c r="GSP618" s="135"/>
      <c r="GSQ618" s="205"/>
      <c r="GSW618" s="135"/>
      <c r="GSX618" s="135"/>
      <c r="GSY618" s="205"/>
      <c r="GTE618" s="135"/>
      <c r="GTF618" s="135"/>
      <c r="GTG618" s="205"/>
      <c r="GTM618" s="135"/>
      <c r="GTN618" s="135"/>
      <c r="GTO618" s="205"/>
      <c r="GTU618" s="135"/>
      <c r="GTV618" s="135"/>
      <c r="GTW618" s="205"/>
      <c r="GUC618" s="135"/>
      <c r="GUD618" s="135"/>
      <c r="GUE618" s="205"/>
      <c r="GUK618" s="135"/>
      <c r="GUL618" s="135"/>
      <c r="GUM618" s="205"/>
      <c r="GUS618" s="135"/>
      <c r="GUT618" s="135"/>
      <c r="GUU618" s="205"/>
      <c r="GVA618" s="135"/>
      <c r="GVB618" s="135"/>
      <c r="GVC618" s="205"/>
      <c r="GVI618" s="135"/>
      <c r="GVJ618" s="135"/>
      <c r="GVK618" s="205"/>
      <c r="GVQ618" s="135"/>
      <c r="GVR618" s="135"/>
      <c r="GVS618" s="205"/>
      <c r="GVY618" s="135"/>
      <c r="GVZ618" s="135"/>
      <c r="GWA618" s="205"/>
      <c r="GWG618" s="135"/>
      <c r="GWH618" s="135"/>
      <c r="GWI618" s="205"/>
      <c r="GWO618" s="135"/>
      <c r="GWP618" s="135"/>
      <c r="GWQ618" s="205"/>
      <c r="GWW618" s="135"/>
      <c r="GWX618" s="135"/>
      <c r="GWY618" s="205"/>
      <c r="GXE618" s="135"/>
      <c r="GXF618" s="135"/>
      <c r="GXG618" s="205"/>
      <c r="GXM618" s="135"/>
      <c r="GXN618" s="135"/>
      <c r="GXO618" s="205"/>
      <c r="GXU618" s="135"/>
      <c r="GXV618" s="135"/>
      <c r="GXW618" s="205"/>
      <c r="GYC618" s="135"/>
      <c r="GYD618" s="135"/>
      <c r="GYE618" s="205"/>
      <c r="GYK618" s="135"/>
      <c r="GYL618" s="135"/>
      <c r="GYM618" s="205"/>
      <c r="GYS618" s="135"/>
      <c r="GYT618" s="135"/>
      <c r="GYU618" s="205"/>
      <c r="GZA618" s="135"/>
      <c r="GZB618" s="135"/>
      <c r="GZC618" s="205"/>
      <c r="GZI618" s="135"/>
      <c r="GZJ618" s="135"/>
      <c r="GZK618" s="205"/>
      <c r="GZQ618" s="135"/>
      <c r="GZR618" s="135"/>
      <c r="GZS618" s="205"/>
      <c r="GZY618" s="135"/>
      <c r="GZZ618" s="135"/>
      <c r="HAA618" s="205"/>
      <c r="HAG618" s="135"/>
      <c r="HAH618" s="135"/>
      <c r="HAI618" s="205"/>
      <c r="HAO618" s="135"/>
      <c r="HAP618" s="135"/>
      <c r="HAQ618" s="205"/>
      <c r="HAW618" s="135"/>
      <c r="HAX618" s="135"/>
      <c r="HAY618" s="205"/>
      <c r="HBE618" s="135"/>
      <c r="HBF618" s="135"/>
      <c r="HBG618" s="205"/>
      <c r="HBM618" s="135"/>
      <c r="HBN618" s="135"/>
      <c r="HBO618" s="205"/>
      <c r="HBU618" s="135"/>
      <c r="HBV618" s="135"/>
      <c r="HBW618" s="205"/>
      <c r="HCC618" s="135"/>
      <c r="HCD618" s="135"/>
      <c r="HCE618" s="205"/>
      <c r="HCK618" s="135"/>
      <c r="HCL618" s="135"/>
      <c r="HCM618" s="205"/>
      <c r="HCS618" s="135"/>
      <c r="HCT618" s="135"/>
      <c r="HCU618" s="205"/>
      <c r="HDA618" s="135"/>
      <c r="HDB618" s="135"/>
      <c r="HDC618" s="205"/>
      <c r="HDI618" s="135"/>
      <c r="HDJ618" s="135"/>
      <c r="HDK618" s="205"/>
      <c r="HDQ618" s="135"/>
      <c r="HDR618" s="135"/>
      <c r="HDS618" s="205"/>
      <c r="HDY618" s="135"/>
      <c r="HDZ618" s="135"/>
      <c r="HEA618" s="205"/>
      <c r="HEG618" s="135"/>
      <c r="HEH618" s="135"/>
      <c r="HEI618" s="205"/>
      <c r="HEO618" s="135"/>
      <c r="HEP618" s="135"/>
      <c r="HEQ618" s="205"/>
      <c r="HEW618" s="135"/>
      <c r="HEX618" s="135"/>
      <c r="HEY618" s="205"/>
      <c r="HFE618" s="135"/>
      <c r="HFF618" s="135"/>
      <c r="HFG618" s="205"/>
      <c r="HFM618" s="135"/>
      <c r="HFN618" s="135"/>
      <c r="HFO618" s="205"/>
      <c r="HFU618" s="135"/>
      <c r="HFV618" s="135"/>
      <c r="HFW618" s="205"/>
      <c r="HGC618" s="135"/>
      <c r="HGD618" s="135"/>
      <c r="HGE618" s="205"/>
      <c r="HGK618" s="135"/>
      <c r="HGL618" s="135"/>
      <c r="HGM618" s="205"/>
      <c r="HGS618" s="135"/>
      <c r="HGT618" s="135"/>
      <c r="HGU618" s="205"/>
      <c r="HHA618" s="135"/>
      <c r="HHB618" s="135"/>
      <c r="HHC618" s="205"/>
      <c r="HHI618" s="135"/>
      <c r="HHJ618" s="135"/>
      <c r="HHK618" s="205"/>
      <c r="HHQ618" s="135"/>
      <c r="HHR618" s="135"/>
      <c r="HHS618" s="205"/>
      <c r="HHY618" s="135"/>
      <c r="HHZ618" s="135"/>
      <c r="HIA618" s="205"/>
      <c r="HIG618" s="135"/>
      <c r="HIH618" s="135"/>
      <c r="HII618" s="205"/>
      <c r="HIO618" s="135"/>
      <c r="HIP618" s="135"/>
      <c r="HIQ618" s="205"/>
      <c r="HIW618" s="135"/>
      <c r="HIX618" s="135"/>
      <c r="HIY618" s="205"/>
      <c r="HJE618" s="135"/>
      <c r="HJF618" s="135"/>
      <c r="HJG618" s="205"/>
      <c r="HJM618" s="135"/>
      <c r="HJN618" s="135"/>
      <c r="HJO618" s="205"/>
      <c r="HJU618" s="135"/>
      <c r="HJV618" s="135"/>
      <c r="HJW618" s="205"/>
      <c r="HKC618" s="135"/>
      <c r="HKD618" s="135"/>
      <c r="HKE618" s="205"/>
      <c r="HKK618" s="135"/>
      <c r="HKL618" s="135"/>
      <c r="HKM618" s="205"/>
      <c r="HKS618" s="135"/>
      <c r="HKT618" s="135"/>
      <c r="HKU618" s="205"/>
      <c r="HLA618" s="135"/>
      <c r="HLB618" s="135"/>
      <c r="HLC618" s="205"/>
      <c r="HLI618" s="135"/>
      <c r="HLJ618" s="135"/>
      <c r="HLK618" s="205"/>
      <c r="HLQ618" s="135"/>
      <c r="HLR618" s="135"/>
      <c r="HLS618" s="205"/>
      <c r="HLY618" s="135"/>
      <c r="HLZ618" s="135"/>
      <c r="HMA618" s="205"/>
      <c r="HMG618" s="135"/>
      <c r="HMH618" s="135"/>
      <c r="HMI618" s="205"/>
      <c r="HMO618" s="135"/>
      <c r="HMP618" s="135"/>
      <c r="HMQ618" s="205"/>
      <c r="HMW618" s="135"/>
      <c r="HMX618" s="135"/>
      <c r="HMY618" s="205"/>
      <c r="HNE618" s="135"/>
      <c r="HNF618" s="135"/>
      <c r="HNG618" s="205"/>
      <c r="HNM618" s="135"/>
      <c r="HNN618" s="135"/>
      <c r="HNO618" s="205"/>
      <c r="HNU618" s="135"/>
      <c r="HNV618" s="135"/>
      <c r="HNW618" s="205"/>
      <c r="HOC618" s="135"/>
      <c r="HOD618" s="135"/>
      <c r="HOE618" s="205"/>
      <c r="HOK618" s="135"/>
      <c r="HOL618" s="135"/>
      <c r="HOM618" s="205"/>
      <c r="HOS618" s="135"/>
      <c r="HOT618" s="135"/>
      <c r="HOU618" s="205"/>
      <c r="HPA618" s="135"/>
      <c r="HPB618" s="135"/>
      <c r="HPC618" s="205"/>
      <c r="HPI618" s="135"/>
      <c r="HPJ618" s="135"/>
      <c r="HPK618" s="205"/>
      <c r="HPQ618" s="135"/>
      <c r="HPR618" s="135"/>
      <c r="HPS618" s="205"/>
      <c r="HPY618" s="135"/>
      <c r="HPZ618" s="135"/>
      <c r="HQA618" s="205"/>
      <c r="HQG618" s="135"/>
      <c r="HQH618" s="135"/>
      <c r="HQI618" s="205"/>
      <c r="HQO618" s="135"/>
      <c r="HQP618" s="135"/>
      <c r="HQQ618" s="205"/>
      <c r="HQW618" s="135"/>
      <c r="HQX618" s="135"/>
      <c r="HQY618" s="205"/>
      <c r="HRE618" s="135"/>
      <c r="HRF618" s="135"/>
      <c r="HRG618" s="205"/>
      <c r="HRM618" s="135"/>
      <c r="HRN618" s="135"/>
      <c r="HRO618" s="205"/>
      <c r="HRU618" s="135"/>
      <c r="HRV618" s="135"/>
      <c r="HRW618" s="205"/>
      <c r="HSC618" s="135"/>
      <c r="HSD618" s="135"/>
      <c r="HSE618" s="205"/>
      <c r="HSK618" s="135"/>
      <c r="HSL618" s="135"/>
      <c r="HSM618" s="205"/>
      <c r="HSS618" s="135"/>
      <c r="HST618" s="135"/>
      <c r="HSU618" s="205"/>
      <c r="HTA618" s="135"/>
      <c r="HTB618" s="135"/>
      <c r="HTC618" s="205"/>
      <c r="HTI618" s="135"/>
      <c r="HTJ618" s="135"/>
      <c r="HTK618" s="205"/>
      <c r="HTQ618" s="135"/>
      <c r="HTR618" s="135"/>
      <c r="HTS618" s="205"/>
      <c r="HTY618" s="135"/>
      <c r="HTZ618" s="135"/>
      <c r="HUA618" s="205"/>
      <c r="HUG618" s="135"/>
      <c r="HUH618" s="135"/>
      <c r="HUI618" s="205"/>
      <c r="HUO618" s="135"/>
      <c r="HUP618" s="135"/>
      <c r="HUQ618" s="205"/>
      <c r="HUW618" s="135"/>
      <c r="HUX618" s="135"/>
      <c r="HUY618" s="205"/>
      <c r="HVE618" s="135"/>
      <c r="HVF618" s="135"/>
      <c r="HVG618" s="205"/>
      <c r="HVM618" s="135"/>
      <c r="HVN618" s="135"/>
      <c r="HVO618" s="205"/>
      <c r="HVU618" s="135"/>
      <c r="HVV618" s="135"/>
      <c r="HVW618" s="205"/>
      <c r="HWC618" s="135"/>
      <c r="HWD618" s="135"/>
      <c r="HWE618" s="205"/>
      <c r="HWK618" s="135"/>
      <c r="HWL618" s="135"/>
      <c r="HWM618" s="205"/>
      <c r="HWS618" s="135"/>
      <c r="HWT618" s="135"/>
      <c r="HWU618" s="205"/>
      <c r="HXA618" s="135"/>
      <c r="HXB618" s="135"/>
      <c r="HXC618" s="205"/>
      <c r="HXI618" s="135"/>
      <c r="HXJ618" s="135"/>
      <c r="HXK618" s="205"/>
      <c r="HXQ618" s="135"/>
      <c r="HXR618" s="135"/>
      <c r="HXS618" s="205"/>
      <c r="HXY618" s="135"/>
      <c r="HXZ618" s="135"/>
      <c r="HYA618" s="205"/>
      <c r="HYG618" s="135"/>
      <c r="HYH618" s="135"/>
      <c r="HYI618" s="205"/>
      <c r="HYO618" s="135"/>
      <c r="HYP618" s="135"/>
      <c r="HYQ618" s="205"/>
      <c r="HYW618" s="135"/>
      <c r="HYX618" s="135"/>
      <c r="HYY618" s="205"/>
      <c r="HZE618" s="135"/>
      <c r="HZF618" s="135"/>
      <c r="HZG618" s="205"/>
      <c r="HZM618" s="135"/>
      <c r="HZN618" s="135"/>
      <c r="HZO618" s="205"/>
      <c r="HZU618" s="135"/>
      <c r="HZV618" s="135"/>
      <c r="HZW618" s="205"/>
      <c r="IAC618" s="135"/>
      <c r="IAD618" s="135"/>
      <c r="IAE618" s="205"/>
      <c r="IAK618" s="135"/>
      <c r="IAL618" s="135"/>
      <c r="IAM618" s="205"/>
      <c r="IAS618" s="135"/>
      <c r="IAT618" s="135"/>
      <c r="IAU618" s="205"/>
      <c r="IBA618" s="135"/>
      <c r="IBB618" s="135"/>
      <c r="IBC618" s="205"/>
      <c r="IBI618" s="135"/>
      <c r="IBJ618" s="135"/>
      <c r="IBK618" s="205"/>
      <c r="IBQ618" s="135"/>
      <c r="IBR618" s="135"/>
      <c r="IBS618" s="205"/>
      <c r="IBY618" s="135"/>
      <c r="IBZ618" s="135"/>
      <c r="ICA618" s="205"/>
      <c r="ICG618" s="135"/>
      <c r="ICH618" s="135"/>
      <c r="ICI618" s="205"/>
      <c r="ICO618" s="135"/>
      <c r="ICP618" s="135"/>
      <c r="ICQ618" s="205"/>
      <c r="ICW618" s="135"/>
      <c r="ICX618" s="135"/>
      <c r="ICY618" s="205"/>
      <c r="IDE618" s="135"/>
      <c r="IDF618" s="135"/>
      <c r="IDG618" s="205"/>
      <c r="IDM618" s="135"/>
      <c r="IDN618" s="135"/>
      <c r="IDO618" s="205"/>
      <c r="IDU618" s="135"/>
      <c r="IDV618" s="135"/>
      <c r="IDW618" s="205"/>
      <c r="IEC618" s="135"/>
      <c r="IED618" s="135"/>
      <c r="IEE618" s="205"/>
      <c r="IEK618" s="135"/>
      <c r="IEL618" s="135"/>
      <c r="IEM618" s="205"/>
      <c r="IES618" s="135"/>
      <c r="IET618" s="135"/>
      <c r="IEU618" s="205"/>
      <c r="IFA618" s="135"/>
      <c r="IFB618" s="135"/>
      <c r="IFC618" s="205"/>
      <c r="IFI618" s="135"/>
      <c r="IFJ618" s="135"/>
      <c r="IFK618" s="205"/>
      <c r="IFQ618" s="135"/>
      <c r="IFR618" s="135"/>
      <c r="IFS618" s="205"/>
      <c r="IFY618" s="135"/>
      <c r="IFZ618" s="135"/>
      <c r="IGA618" s="205"/>
      <c r="IGG618" s="135"/>
      <c r="IGH618" s="135"/>
      <c r="IGI618" s="205"/>
      <c r="IGO618" s="135"/>
      <c r="IGP618" s="135"/>
      <c r="IGQ618" s="205"/>
      <c r="IGW618" s="135"/>
      <c r="IGX618" s="135"/>
      <c r="IGY618" s="205"/>
      <c r="IHE618" s="135"/>
      <c r="IHF618" s="135"/>
      <c r="IHG618" s="205"/>
      <c r="IHM618" s="135"/>
      <c r="IHN618" s="135"/>
      <c r="IHO618" s="205"/>
      <c r="IHU618" s="135"/>
      <c r="IHV618" s="135"/>
      <c r="IHW618" s="205"/>
      <c r="IIC618" s="135"/>
      <c r="IID618" s="135"/>
      <c r="IIE618" s="205"/>
      <c r="IIK618" s="135"/>
      <c r="IIL618" s="135"/>
      <c r="IIM618" s="205"/>
      <c r="IIS618" s="135"/>
      <c r="IIT618" s="135"/>
      <c r="IIU618" s="205"/>
      <c r="IJA618" s="135"/>
      <c r="IJB618" s="135"/>
      <c r="IJC618" s="205"/>
      <c r="IJI618" s="135"/>
      <c r="IJJ618" s="135"/>
      <c r="IJK618" s="205"/>
      <c r="IJQ618" s="135"/>
      <c r="IJR618" s="135"/>
      <c r="IJS618" s="205"/>
      <c r="IJY618" s="135"/>
      <c r="IJZ618" s="135"/>
      <c r="IKA618" s="205"/>
      <c r="IKG618" s="135"/>
      <c r="IKH618" s="135"/>
      <c r="IKI618" s="205"/>
      <c r="IKO618" s="135"/>
      <c r="IKP618" s="135"/>
      <c r="IKQ618" s="205"/>
      <c r="IKW618" s="135"/>
      <c r="IKX618" s="135"/>
      <c r="IKY618" s="205"/>
      <c r="ILE618" s="135"/>
      <c r="ILF618" s="135"/>
      <c r="ILG618" s="205"/>
      <c r="ILM618" s="135"/>
      <c r="ILN618" s="135"/>
      <c r="ILO618" s="205"/>
      <c r="ILU618" s="135"/>
      <c r="ILV618" s="135"/>
      <c r="ILW618" s="205"/>
      <c r="IMC618" s="135"/>
      <c r="IMD618" s="135"/>
      <c r="IME618" s="205"/>
      <c r="IMK618" s="135"/>
      <c r="IML618" s="135"/>
      <c r="IMM618" s="205"/>
      <c r="IMS618" s="135"/>
      <c r="IMT618" s="135"/>
      <c r="IMU618" s="205"/>
      <c r="INA618" s="135"/>
      <c r="INB618" s="135"/>
      <c r="INC618" s="205"/>
      <c r="INI618" s="135"/>
      <c r="INJ618" s="135"/>
      <c r="INK618" s="205"/>
      <c r="INQ618" s="135"/>
      <c r="INR618" s="135"/>
      <c r="INS618" s="205"/>
      <c r="INY618" s="135"/>
      <c r="INZ618" s="135"/>
      <c r="IOA618" s="205"/>
      <c r="IOG618" s="135"/>
      <c r="IOH618" s="135"/>
      <c r="IOI618" s="205"/>
      <c r="IOO618" s="135"/>
      <c r="IOP618" s="135"/>
      <c r="IOQ618" s="205"/>
      <c r="IOW618" s="135"/>
      <c r="IOX618" s="135"/>
      <c r="IOY618" s="205"/>
      <c r="IPE618" s="135"/>
      <c r="IPF618" s="135"/>
      <c r="IPG618" s="205"/>
      <c r="IPM618" s="135"/>
      <c r="IPN618" s="135"/>
      <c r="IPO618" s="205"/>
      <c r="IPU618" s="135"/>
      <c r="IPV618" s="135"/>
      <c r="IPW618" s="205"/>
      <c r="IQC618" s="135"/>
      <c r="IQD618" s="135"/>
      <c r="IQE618" s="205"/>
      <c r="IQK618" s="135"/>
      <c r="IQL618" s="135"/>
      <c r="IQM618" s="205"/>
      <c r="IQS618" s="135"/>
      <c r="IQT618" s="135"/>
      <c r="IQU618" s="205"/>
      <c r="IRA618" s="135"/>
      <c r="IRB618" s="135"/>
      <c r="IRC618" s="205"/>
      <c r="IRI618" s="135"/>
      <c r="IRJ618" s="135"/>
      <c r="IRK618" s="205"/>
      <c r="IRQ618" s="135"/>
      <c r="IRR618" s="135"/>
      <c r="IRS618" s="205"/>
      <c r="IRY618" s="135"/>
      <c r="IRZ618" s="135"/>
      <c r="ISA618" s="205"/>
      <c r="ISG618" s="135"/>
      <c r="ISH618" s="135"/>
      <c r="ISI618" s="205"/>
      <c r="ISO618" s="135"/>
      <c r="ISP618" s="135"/>
      <c r="ISQ618" s="205"/>
      <c r="ISW618" s="135"/>
      <c r="ISX618" s="135"/>
      <c r="ISY618" s="205"/>
      <c r="ITE618" s="135"/>
      <c r="ITF618" s="135"/>
      <c r="ITG618" s="205"/>
      <c r="ITM618" s="135"/>
      <c r="ITN618" s="135"/>
      <c r="ITO618" s="205"/>
      <c r="ITU618" s="135"/>
      <c r="ITV618" s="135"/>
      <c r="ITW618" s="205"/>
      <c r="IUC618" s="135"/>
      <c r="IUD618" s="135"/>
      <c r="IUE618" s="205"/>
      <c r="IUK618" s="135"/>
      <c r="IUL618" s="135"/>
      <c r="IUM618" s="205"/>
      <c r="IUS618" s="135"/>
      <c r="IUT618" s="135"/>
      <c r="IUU618" s="205"/>
      <c r="IVA618" s="135"/>
      <c r="IVB618" s="135"/>
      <c r="IVC618" s="205"/>
      <c r="IVI618" s="135"/>
      <c r="IVJ618" s="135"/>
      <c r="IVK618" s="205"/>
      <c r="IVQ618" s="135"/>
      <c r="IVR618" s="135"/>
      <c r="IVS618" s="205"/>
      <c r="IVY618" s="135"/>
      <c r="IVZ618" s="135"/>
      <c r="IWA618" s="205"/>
      <c r="IWG618" s="135"/>
      <c r="IWH618" s="135"/>
      <c r="IWI618" s="205"/>
      <c r="IWO618" s="135"/>
      <c r="IWP618" s="135"/>
      <c r="IWQ618" s="205"/>
      <c r="IWW618" s="135"/>
      <c r="IWX618" s="135"/>
      <c r="IWY618" s="205"/>
      <c r="IXE618" s="135"/>
      <c r="IXF618" s="135"/>
      <c r="IXG618" s="205"/>
      <c r="IXM618" s="135"/>
      <c r="IXN618" s="135"/>
      <c r="IXO618" s="205"/>
      <c r="IXU618" s="135"/>
      <c r="IXV618" s="135"/>
      <c r="IXW618" s="205"/>
      <c r="IYC618" s="135"/>
      <c r="IYD618" s="135"/>
      <c r="IYE618" s="205"/>
      <c r="IYK618" s="135"/>
      <c r="IYL618" s="135"/>
      <c r="IYM618" s="205"/>
      <c r="IYS618" s="135"/>
      <c r="IYT618" s="135"/>
      <c r="IYU618" s="205"/>
      <c r="IZA618" s="135"/>
      <c r="IZB618" s="135"/>
      <c r="IZC618" s="205"/>
      <c r="IZI618" s="135"/>
      <c r="IZJ618" s="135"/>
      <c r="IZK618" s="205"/>
      <c r="IZQ618" s="135"/>
      <c r="IZR618" s="135"/>
      <c r="IZS618" s="205"/>
      <c r="IZY618" s="135"/>
      <c r="IZZ618" s="135"/>
      <c r="JAA618" s="205"/>
      <c r="JAG618" s="135"/>
      <c r="JAH618" s="135"/>
      <c r="JAI618" s="205"/>
      <c r="JAO618" s="135"/>
      <c r="JAP618" s="135"/>
      <c r="JAQ618" s="205"/>
      <c r="JAW618" s="135"/>
      <c r="JAX618" s="135"/>
      <c r="JAY618" s="205"/>
      <c r="JBE618" s="135"/>
      <c r="JBF618" s="135"/>
      <c r="JBG618" s="205"/>
      <c r="JBM618" s="135"/>
      <c r="JBN618" s="135"/>
      <c r="JBO618" s="205"/>
      <c r="JBU618" s="135"/>
      <c r="JBV618" s="135"/>
      <c r="JBW618" s="205"/>
      <c r="JCC618" s="135"/>
      <c r="JCD618" s="135"/>
      <c r="JCE618" s="205"/>
      <c r="JCK618" s="135"/>
      <c r="JCL618" s="135"/>
      <c r="JCM618" s="205"/>
      <c r="JCS618" s="135"/>
      <c r="JCT618" s="135"/>
      <c r="JCU618" s="205"/>
      <c r="JDA618" s="135"/>
      <c r="JDB618" s="135"/>
      <c r="JDC618" s="205"/>
      <c r="JDI618" s="135"/>
      <c r="JDJ618" s="135"/>
      <c r="JDK618" s="205"/>
      <c r="JDQ618" s="135"/>
      <c r="JDR618" s="135"/>
      <c r="JDS618" s="205"/>
      <c r="JDY618" s="135"/>
      <c r="JDZ618" s="135"/>
      <c r="JEA618" s="205"/>
      <c r="JEG618" s="135"/>
      <c r="JEH618" s="135"/>
      <c r="JEI618" s="205"/>
      <c r="JEO618" s="135"/>
      <c r="JEP618" s="135"/>
      <c r="JEQ618" s="205"/>
      <c r="JEW618" s="135"/>
      <c r="JEX618" s="135"/>
      <c r="JEY618" s="205"/>
      <c r="JFE618" s="135"/>
      <c r="JFF618" s="135"/>
      <c r="JFG618" s="205"/>
      <c r="JFM618" s="135"/>
      <c r="JFN618" s="135"/>
      <c r="JFO618" s="205"/>
      <c r="JFU618" s="135"/>
      <c r="JFV618" s="135"/>
      <c r="JFW618" s="205"/>
      <c r="JGC618" s="135"/>
      <c r="JGD618" s="135"/>
      <c r="JGE618" s="205"/>
      <c r="JGK618" s="135"/>
      <c r="JGL618" s="135"/>
      <c r="JGM618" s="205"/>
      <c r="JGS618" s="135"/>
      <c r="JGT618" s="135"/>
      <c r="JGU618" s="205"/>
      <c r="JHA618" s="135"/>
      <c r="JHB618" s="135"/>
      <c r="JHC618" s="205"/>
      <c r="JHI618" s="135"/>
      <c r="JHJ618" s="135"/>
      <c r="JHK618" s="205"/>
      <c r="JHQ618" s="135"/>
      <c r="JHR618" s="135"/>
      <c r="JHS618" s="205"/>
      <c r="JHY618" s="135"/>
      <c r="JHZ618" s="135"/>
      <c r="JIA618" s="205"/>
      <c r="JIG618" s="135"/>
      <c r="JIH618" s="135"/>
      <c r="JII618" s="205"/>
      <c r="JIO618" s="135"/>
      <c r="JIP618" s="135"/>
      <c r="JIQ618" s="205"/>
      <c r="JIW618" s="135"/>
      <c r="JIX618" s="135"/>
      <c r="JIY618" s="205"/>
      <c r="JJE618" s="135"/>
      <c r="JJF618" s="135"/>
      <c r="JJG618" s="205"/>
      <c r="JJM618" s="135"/>
      <c r="JJN618" s="135"/>
      <c r="JJO618" s="205"/>
      <c r="JJU618" s="135"/>
      <c r="JJV618" s="135"/>
      <c r="JJW618" s="205"/>
      <c r="JKC618" s="135"/>
      <c r="JKD618" s="135"/>
      <c r="JKE618" s="205"/>
      <c r="JKK618" s="135"/>
      <c r="JKL618" s="135"/>
      <c r="JKM618" s="205"/>
      <c r="JKS618" s="135"/>
      <c r="JKT618" s="135"/>
      <c r="JKU618" s="205"/>
      <c r="JLA618" s="135"/>
      <c r="JLB618" s="135"/>
      <c r="JLC618" s="205"/>
      <c r="JLI618" s="135"/>
      <c r="JLJ618" s="135"/>
      <c r="JLK618" s="205"/>
      <c r="JLQ618" s="135"/>
      <c r="JLR618" s="135"/>
      <c r="JLS618" s="205"/>
      <c r="JLY618" s="135"/>
      <c r="JLZ618" s="135"/>
      <c r="JMA618" s="205"/>
      <c r="JMG618" s="135"/>
      <c r="JMH618" s="135"/>
      <c r="JMI618" s="205"/>
      <c r="JMO618" s="135"/>
      <c r="JMP618" s="135"/>
      <c r="JMQ618" s="205"/>
      <c r="JMW618" s="135"/>
      <c r="JMX618" s="135"/>
      <c r="JMY618" s="205"/>
      <c r="JNE618" s="135"/>
      <c r="JNF618" s="135"/>
      <c r="JNG618" s="205"/>
      <c r="JNM618" s="135"/>
      <c r="JNN618" s="135"/>
      <c r="JNO618" s="205"/>
      <c r="JNU618" s="135"/>
      <c r="JNV618" s="135"/>
      <c r="JNW618" s="205"/>
      <c r="JOC618" s="135"/>
      <c r="JOD618" s="135"/>
      <c r="JOE618" s="205"/>
      <c r="JOK618" s="135"/>
      <c r="JOL618" s="135"/>
      <c r="JOM618" s="205"/>
      <c r="JOS618" s="135"/>
      <c r="JOT618" s="135"/>
      <c r="JOU618" s="205"/>
      <c r="JPA618" s="135"/>
      <c r="JPB618" s="135"/>
      <c r="JPC618" s="205"/>
      <c r="JPI618" s="135"/>
      <c r="JPJ618" s="135"/>
      <c r="JPK618" s="205"/>
      <c r="JPQ618" s="135"/>
      <c r="JPR618" s="135"/>
      <c r="JPS618" s="205"/>
      <c r="JPY618" s="135"/>
      <c r="JPZ618" s="135"/>
      <c r="JQA618" s="205"/>
      <c r="JQG618" s="135"/>
      <c r="JQH618" s="135"/>
      <c r="JQI618" s="205"/>
      <c r="JQO618" s="135"/>
      <c r="JQP618" s="135"/>
      <c r="JQQ618" s="205"/>
      <c r="JQW618" s="135"/>
      <c r="JQX618" s="135"/>
      <c r="JQY618" s="205"/>
      <c r="JRE618" s="135"/>
      <c r="JRF618" s="135"/>
      <c r="JRG618" s="205"/>
      <c r="JRM618" s="135"/>
      <c r="JRN618" s="135"/>
      <c r="JRO618" s="205"/>
      <c r="JRU618" s="135"/>
      <c r="JRV618" s="135"/>
      <c r="JRW618" s="205"/>
      <c r="JSC618" s="135"/>
      <c r="JSD618" s="135"/>
      <c r="JSE618" s="205"/>
      <c r="JSK618" s="135"/>
      <c r="JSL618" s="135"/>
      <c r="JSM618" s="205"/>
      <c r="JSS618" s="135"/>
      <c r="JST618" s="135"/>
      <c r="JSU618" s="205"/>
      <c r="JTA618" s="135"/>
      <c r="JTB618" s="135"/>
      <c r="JTC618" s="205"/>
      <c r="JTI618" s="135"/>
      <c r="JTJ618" s="135"/>
      <c r="JTK618" s="205"/>
      <c r="JTQ618" s="135"/>
      <c r="JTR618" s="135"/>
      <c r="JTS618" s="205"/>
      <c r="JTY618" s="135"/>
      <c r="JTZ618" s="135"/>
      <c r="JUA618" s="205"/>
      <c r="JUG618" s="135"/>
      <c r="JUH618" s="135"/>
      <c r="JUI618" s="205"/>
      <c r="JUO618" s="135"/>
      <c r="JUP618" s="135"/>
      <c r="JUQ618" s="205"/>
      <c r="JUW618" s="135"/>
      <c r="JUX618" s="135"/>
      <c r="JUY618" s="205"/>
      <c r="JVE618" s="135"/>
      <c r="JVF618" s="135"/>
      <c r="JVG618" s="205"/>
      <c r="JVM618" s="135"/>
      <c r="JVN618" s="135"/>
      <c r="JVO618" s="205"/>
      <c r="JVU618" s="135"/>
      <c r="JVV618" s="135"/>
      <c r="JVW618" s="205"/>
      <c r="JWC618" s="135"/>
      <c r="JWD618" s="135"/>
      <c r="JWE618" s="205"/>
      <c r="JWK618" s="135"/>
      <c r="JWL618" s="135"/>
      <c r="JWM618" s="205"/>
      <c r="JWS618" s="135"/>
      <c r="JWT618" s="135"/>
      <c r="JWU618" s="205"/>
      <c r="JXA618" s="135"/>
      <c r="JXB618" s="135"/>
      <c r="JXC618" s="205"/>
      <c r="JXI618" s="135"/>
      <c r="JXJ618" s="135"/>
      <c r="JXK618" s="205"/>
      <c r="JXQ618" s="135"/>
      <c r="JXR618" s="135"/>
      <c r="JXS618" s="205"/>
      <c r="JXY618" s="135"/>
      <c r="JXZ618" s="135"/>
      <c r="JYA618" s="205"/>
      <c r="JYG618" s="135"/>
      <c r="JYH618" s="135"/>
      <c r="JYI618" s="205"/>
      <c r="JYO618" s="135"/>
      <c r="JYP618" s="135"/>
      <c r="JYQ618" s="205"/>
      <c r="JYW618" s="135"/>
      <c r="JYX618" s="135"/>
      <c r="JYY618" s="205"/>
      <c r="JZE618" s="135"/>
      <c r="JZF618" s="135"/>
      <c r="JZG618" s="205"/>
      <c r="JZM618" s="135"/>
      <c r="JZN618" s="135"/>
      <c r="JZO618" s="205"/>
      <c r="JZU618" s="135"/>
      <c r="JZV618" s="135"/>
      <c r="JZW618" s="205"/>
      <c r="KAC618" s="135"/>
      <c r="KAD618" s="135"/>
      <c r="KAE618" s="205"/>
      <c r="KAK618" s="135"/>
      <c r="KAL618" s="135"/>
      <c r="KAM618" s="205"/>
      <c r="KAS618" s="135"/>
      <c r="KAT618" s="135"/>
      <c r="KAU618" s="205"/>
      <c r="KBA618" s="135"/>
      <c r="KBB618" s="135"/>
      <c r="KBC618" s="205"/>
      <c r="KBI618" s="135"/>
      <c r="KBJ618" s="135"/>
      <c r="KBK618" s="205"/>
      <c r="KBQ618" s="135"/>
      <c r="KBR618" s="135"/>
      <c r="KBS618" s="205"/>
      <c r="KBY618" s="135"/>
      <c r="KBZ618" s="135"/>
      <c r="KCA618" s="205"/>
      <c r="KCG618" s="135"/>
      <c r="KCH618" s="135"/>
      <c r="KCI618" s="205"/>
      <c r="KCO618" s="135"/>
      <c r="KCP618" s="135"/>
      <c r="KCQ618" s="205"/>
      <c r="KCW618" s="135"/>
      <c r="KCX618" s="135"/>
      <c r="KCY618" s="205"/>
      <c r="KDE618" s="135"/>
      <c r="KDF618" s="135"/>
      <c r="KDG618" s="205"/>
      <c r="KDM618" s="135"/>
      <c r="KDN618" s="135"/>
      <c r="KDO618" s="205"/>
      <c r="KDU618" s="135"/>
      <c r="KDV618" s="135"/>
      <c r="KDW618" s="205"/>
      <c r="KEC618" s="135"/>
      <c r="KED618" s="135"/>
      <c r="KEE618" s="205"/>
      <c r="KEK618" s="135"/>
      <c r="KEL618" s="135"/>
      <c r="KEM618" s="205"/>
      <c r="KES618" s="135"/>
      <c r="KET618" s="135"/>
      <c r="KEU618" s="205"/>
      <c r="KFA618" s="135"/>
      <c r="KFB618" s="135"/>
      <c r="KFC618" s="205"/>
      <c r="KFI618" s="135"/>
      <c r="KFJ618" s="135"/>
      <c r="KFK618" s="205"/>
      <c r="KFQ618" s="135"/>
      <c r="KFR618" s="135"/>
      <c r="KFS618" s="205"/>
      <c r="KFY618" s="135"/>
      <c r="KFZ618" s="135"/>
      <c r="KGA618" s="205"/>
      <c r="KGG618" s="135"/>
      <c r="KGH618" s="135"/>
      <c r="KGI618" s="205"/>
      <c r="KGO618" s="135"/>
      <c r="KGP618" s="135"/>
      <c r="KGQ618" s="205"/>
      <c r="KGW618" s="135"/>
      <c r="KGX618" s="135"/>
      <c r="KGY618" s="205"/>
      <c r="KHE618" s="135"/>
      <c r="KHF618" s="135"/>
      <c r="KHG618" s="205"/>
      <c r="KHM618" s="135"/>
      <c r="KHN618" s="135"/>
      <c r="KHO618" s="205"/>
      <c r="KHU618" s="135"/>
      <c r="KHV618" s="135"/>
      <c r="KHW618" s="205"/>
      <c r="KIC618" s="135"/>
      <c r="KID618" s="135"/>
      <c r="KIE618" s="205"/>
      <c r="KIK618" s="135"/>
      <c r="KIL618" s="135"/>
      <c r="KIM618" s="205"/>
      <c r="KIS618" s="135"/>
      <c r="KIT618" s="135"/>
      <c r="KIU618" s="205"/>
      <c r="KJA618" s="135"/>
      <c r="KJB618" s="135"/>
      <c r="KJC618" s="205"/>
      <c r="KJI618" s="135"/>
      <c r="KJJ618" s="135"/>
      <c r="KJK618" s="205"/>
      <c r="KJQ618" s="135"/>
      <c r="KJR618" s="135"/>
      <c r="KJS618" s="205"/>
      <c r="KJY618" s="135"/>
      <c r="KJZ618" s="135"/>
      <c r="KKA618" s="205"/>
      <c r="KKG618" s="135"/>
      <c r="KKH618" s="135"/>
      <c r="KKI618" s="205"/>
      <c r="KKO618" s="135"/>
      <c r="KKP618" s="135"/>
      <c r="KKQ618" s="205"/>
      <c r="KKW618" s="135"/>
      <c r="KKX618" s="135"/>
      <c r="KKY618" s="205"/>
      <c r="KLE618" s="135"/>
      <c r="KLF618" s="135"/>
      <c r="KLG618" s="205"/>
      <c r="KLM618" s="135"/>
      <c r="KLN618" s="135"/>
      <c r="KLO618" s="205"/>
      <c r="KLU618" s="135"/>
      <c r="KLV618" s="135"/>
      <c r="KLW618" s="205"/>
      <c r="KMC618" s="135"/>
      <c r="KMD618" s="135"/>
      <c r="KME618" s="205"/>
      <c r="KMK618" s="135"/>
      <c r="KML618" s="135"/>
      <c r="KMM618" s="205"/>
      <c r="KMS618" s="135"/>
      <c r="KMT618" s="135"/>
      <c r="KMU618" s="205"/>
      <c r="KNA618" s="135"/>
      <c r="KNB618" s="135"/>
      <c r="KNC618" s="205"/>
      <c r="KNI618" s="135"/>
      <c r="KNJ618" s="135"/>
      <c r="KNK618" s="205"/>
      <c r="KNQ618" s="135"/>
      <c r="KNR618" s="135"/>
      <c r="KNS618" s="205"/>
      <c r="KNY618" s="135"/>
      <c r="KNZ618" s="135"/>
      <c r="KOA618" s="205"/>
      <c r="KOG618" s="135"/>
      <c r="KOH618" s="135"/>
      <c r="KOI618" s="205"/>
      <c r="KOO618" s="135"/>
      <c r="KOP618" s="135"/>
      <c r="KOQ618" s="205"/>
      <c r="KOW618" s="135"/>
      <c r="KOX618" s="135"/>
      <c r="KOY618" s="205"/>
      <c r="KPE618" s="135"/>
      <c r="KPF618" s="135"/>
      <c r="KPG618" s="205"/>
      <c r="KPM618" s="135"/>
      <c r="KPN618" s="135"/>
      <c r="KPO618" s="205"/>
      <c r="KPU618" s="135"/>
      <c r="KPV618" s="135"/>
      <c r="KPW618" s="205"/>
      <c r="KQC618" s="135"/>
      <c r="KQD618" s="135"/>
      <c r="KQE618" s="205"/>
      <c r="KQK618" s="135"/>
      <c r="KQL618" s="135"/>
      <c r="KQM618" s="205"/>
      <c r="KQS618" s="135"/>
      <c r="KQT618" s="135"/>
      <c r="KQU618" s="205"/>
      <c r="KRA618" s="135"/>
      <c r="KRB618" s="135"/>
      <c r="KRC618" s="205"/>
      <c r="KRI618" s="135"/>
      <c r="KRJ618" s="135"/>
      <c r="KRK618" s="205"/>
      <c r="KRQ618" s="135"/>
      <c r="KRR618" s="135"/>
      <c r="KRS618" s="205"/>
      <c r="KRY618" s="135"/>
      <c r="KRZ618" s="135"/>
      <c r="KSA618" s="205"/>
      <c r="KSG618" s="135"/>
      <c r="KSH618" s="135"/>
      <c r="KSI618" s="205"/>
      <c r="KSO618" s="135"/>
      <c r="KSP618" s="135"/>
      <c r="KSQ618" s="205"/>
      <c r="KSW618" s="135"/>
      <c r="KSX618" s="135"/>
      <c r="KSY618" s="205"/>
      <c r="KTE618" s="135"/>
      <c r="KTF618" s="135"/>
      <c r="KTG618" s="205"/>
      <c r="KTM618" s="135"/>
      <c r="KTN618" s="135"/>
      <c r="KTO618" s="205"/>
      <c r="KTU618" s="135"/>
      <c r="KTV618" s="135"/>
      <c r="KTW618" s="205"/>
      <c r="KUC618" s="135"/>
      <c r="KUD618" s="135"/>
      <c r="KUE618" s="205"/>
      <c r="KUK618" s="135"/>
      <c r="KUL618" s="135"/>
      <c r="KUM618" s="205"/>
      <c r="KUS618" s="135"/>
      <c r="KUT618" s="135"/>
      <c r="KUU618" s="205"/>
      <c r="KVA618" s="135"/>
      <c r="KVB618" s="135"/>
      <c r="KVC618" s="205"/>
      <c r="KVI618" s="135"/>
      <c r="KVJ618" s="135"/>
      <c r="KVK618" s="205"/>
      <c r="KVQ618" s="135"/>
      <c r="KVR618" s="135"/>
      <c r="KVS618" s="205"/>
      <c r="KVY618" s="135"/>
      <c r="KVZ618" s="135"/>
      <c r="KWA618" s="205"/>
      <c r="KWG618" s="135"/>
      <c r="KWH618" s="135"/>
      <c r="KWI618" s="205"/>
      <c r="KWO618" s="135"/>
      <c r="KWP618" s="135"/>
      <c r="KWQ618" s="205"/>
      <c r="KWW618" s="135"/>
      <c r="KWX618" s="135"/>
      <c r="KWY618" s="205"/>
      <c r="KXE618" s="135"/>
      <c r="KXF618" s="135"/>
      <c r="KXG618" s="205"/>
      <c r="KXM618" s="135"/>
      <c r="KXN618" s="135"/>
      <c r="KXO618" s="205"/>
      <c r="KXU618" s="135"/>
      <c r="KXV618" s="135"/>
      <c r="KXW618" s="205"/>
      <c r="KYC618" s="135"/>
      <c r="KYD618" s="135"/>
      <c r="KYE618" s="205"/>
      <c r="KYK618" s="135"/>
      <c r="KYL618" s="135"/>
      <c r="KYM618" s="205"/>
      <c r="KYS618" s="135"/>
      <c r="KYT618" s="135"/>
      <c r="KYU618" s="205"/>
      <c r="KZA618" s="135"/>
      <c r="KZB618" s="135"/>
      <c r="KZC618" s="205"/>
      <c r="KZI618" s="135"/>
      <c r="KZJ618" s="135"/>
      <c r="KZK618" s="205"/>
      <c r="KZQ618" s="135"/>
      <c r="KZR618" s="135"/>
      <c r="KZS618" s="205"/>
      <c r="KZY618" s="135"/>
      <c r="KZZ618" s="135"/>
      <c r="LAA618" s="205"/>
      <c r="LAG618" s="135"/>
      <c r="LAH618" s="135"/>
      <c r="LAI618" s="205"/>
      <c r="LAO618" s="135"/>
      <c r="LAP618" s="135"/>
      <c r="LAQ618" s="205"/>
      <c r="LAW618" s="135"/>
      <c r="LAX618" s="135"/>
      <c r="LAY618" s="205"/>
      <c r="LBE618" s="135"/>
      <c r="LBF618" s="135"/>
      <c r="LBG618" s="205"/>
      <c r="LBM618" s="135"/>
      <c r="LBN618" s="135"/>
      <c r="LBO618" s="205"/>
      <c r="LBU618" s="135"/>
      <c r="LBV618" s="135"/>
      <c r="LBW618" s="205"/>
      <c r="LCC618" s="135"/>
      <c r="LCD618" s="135"/>
      <c r="LCE618" s="205"/>
      <c r="LCK618" s="135"/>
      <c r="LCL618" s="135"/>
      <c r="LCM618" s="205"/>
      <c r="LCS618" s="135"/>
      <c r="LCT618" s="135"/>
      <c r="LCU618" s="205"/>
      <c r="LDA618" s="135"/>
      <c r="LDB618" s="135"/>
      <c r="LDC618" s="205"/>
      <c r="LDI618" s="135"/>
      <c r="LDJ618" s="135"/>
      <c r="LDK618" s="205"/>
      <c r="LDQ618" s="135"/>
      <c r="LDR618" s="135"/>
      <c r="LDS618" s="205"/>
      <c r="LDY618" s="135"/>
      <c r="LDZ618" s="135"/>
      <c r="LEA618" s="205"/>
      <c r="LEG618" s="135"/>
      <c r="LEH618" s="135"/>
      <c r="LEI618" s="205"/>
      <c r="LEO618" s="135"/>
      <c r="LEP618" s="135"/>
      <c r="LEQ618" s="205"/>
      <c r="LEW618" s="135"/>
      <c r="LEX618" s="135"/>
      <c r="LEY618" s="205"/>
      <c r="LFE618" s="135"/>
      <c r="LFF618" s="135"/>
      <c r="LFG618" s="205"/>
      <c r="LFM618" s="135"/>
      <c r="LFN618" s="135"/>
      <c r="LFO618" s="205"/>
      <c r="LFU618" s="135"/>
      <c r="LFV618" s="135"/>
      <c r="LFW618" s="205"/>
      <c r="LGC618" s="135"/>
      <c r="LGD618" s="135"/>
      <c r="LGE618" s="205"/>
      <c r="LGK618" s="135"/>
      <c r="LGL618" s="135"/>
      <c r="LGM618" s="205"/>
      <c r="LGS618" s="135"/>
      <c r="LGT618" s="135"/>
      <c r="LGU618" s="205"/>
      <c r="LHA618" s="135"/>
      <c r="LHB618" s="135"/>
      <c r="LHC618" s="205"/>
      <c r="LHI618" s="135"/>
      <c r="LHJ618" s="135"/>
      <c r="LHK618" s="205"/>
      <c r="LHQ618" s="135"/>
      <c r="LHR618" s="135"/>
      <c r="LHS618" s="205"/>
      <c r="LHY618" s="135"/>
      <c r="LHZ618" s="135"/>
      <c r="LIA618" s="205"/>
      <c r="LIG618" s="135"/>
      <c r="LIH618" s="135"/>
      <c r="LII618" s="205"/>
      <c r="LIO618" s="135"/>
      <c r="LIP618" s="135"/>
      <c r="LIQ618" s="205"/>
      <c r="LIW618" s="135"/>
      <c r="LIX618" s="135"/>
      <c r="LIY618" s="205"/>
      <c r="LJE618" s="135"/>
      <c r="LJF618" s="135"/>
      <c r="LJG618" s="205"/>
      <c r="LJM618" s="135"/>
      <c r="LJN618" s="135"/>
      <c r="LJO618" s="205"/>
      <c r="LJU618" s="135"/>
      <c r="LJV618" s="135"/>
      <c r="LJW618" s="205"/>
      <c r="LKC618" s="135"/>
      <c r="LKD618" s="135"/>
      <c r="LKE618" s="205"/>
      <c r="LKK618" s="135"/>
      <c r="LKL618" s="135"/>
      <c r="LKM618" s="205"/>
      <c r="LKS618" s="135"/>
      <c r="LKT618" s="135"/>
      <c r="LKU618" s="205"/>
      <c r="LLA618" s="135"/>
      <c r="LLB618" s="135"/>
      <c r="LLC618" s="205"/>
      <c r="LLI618" s="135"/>
      <c r="LLJ618" s="135"/>
      <c r="LLK618" s="205"/>
      <c r="LLQ618" s="135"/>
      <c r="LLR618" s="135"/>
      <c r="LLS618" s="205"/>
      <c r="LLY618" s="135"/>
      <c r="LLZ618" s="135"/>
      <c r="LMA618" s="205"/>
      <c r="LMG618" s="135"/>
      <c r="LMH618" s="135"/>
      <c r="LMI618" s="205"/>
      <c r="LMO618" s="135"/>
      <c r="LMP618" s="135"/>
      <c r="LMQ618" s="205"/>
      <c r="LMW618" s="135"/>
      <c r="LMX618" s="135"/>
      <c r="LMY618" s="205"/>
      <c r="LNE618" s="135"/>
      <c r="LNF618" s="135"/>
      <c r="LNG618" s="205"/>
      <c r="LNM618" s="135"/>
      <c r="LNN618" s="135"/>
      <c r="LNO618" s="205"/>
      <c r="LNU618" s="135"/>
      <c r="LNV618" s="135"/>
      <c r="LNW618" s="205"/>
      <c r="LOC618" s="135"/>
      <c r="LOD618" s="135"/>
      <c r="LOE618" s="205"/>
      <c r="LOK618" s="135"/>
      <c r="LOL618" s="135"/>
      <c r="LOM618" s="205"/>
      <c r="LOS618" s="135"/>
      <c r="LOT618" s="135"/>
      <c r="LOU618" s="205"/>
      <c r="LPA618" s="135"/>
      <c r="LPB618" s="135"/>
      <c r="LPC618" s="205"/>
      <c r="LPI618" s="135"/>
      <c r="LPJ618" s="135"/>
      <c r="LPK618" s="205"/>
      <c r="LPQ618" s="135"/>
      <c r="LPR618" s="135"/>
      <c r="LPS618" s="205"/>
      <c r="LPY618" s="135"/>
      <c r="LPZ618" s="135"/>
      <c r="LQA618" s="205"/>
      <c r="LQG618" s="135"/>
      <c r="LQH618" s="135"/>
      <c r="LQI618" s="205"/>
      <c r="LQO618" s="135"/>
      <c r="LQP618" s="135"/>
      <c r="LQQ618" s="205"/>
      <c r="LQW618" s="135"/>
      <c r="LQX618" s="135"/>
      <c r="LQY618" s="205"/>
      <c r="LRE618" s="135"/>
      <c r="LRF618" s="135"/>
      <c r="LRG618" s="205"/>
      <c r="LRM618" s="135"/>
      <c r="LRN618" s="135"/>
      <c r="LRO618" s="205"/>
      <c r="LRU618" s="135"/>
      <c r="LRV618" s="135"/>
      <c r="LRW618" s="205"/>
      <c r="LSC618" s="135"/>
      <c r="LSD618" s="135"/>
      <c r="LSE618" s="205"/>
      <c r="LSK618" s="135"/>
      <c r="LSL618" s="135"/>
      <c r="LSM618" s="205"/>
      <c r="LSS618" s="135"/>
      <c r="LST618" s="135"/>
      <c r="LSU618" s="205"/>
      <c r="LTA618" s="135"/>
      <c r="LTB618" s="135"/>
      <c r="LTC618" s="205"/>
      <c r="LTI618" s="135"/>
      <c r="LTJ618" s="135"/>
      <c r="LTK618" s="205"/>
      <c r="LTQ618" s="135"/>
      <c r="LTR618" s="135"/>
      <c r="LTS618" s="205"/>
      <c r="LTY618" s="135"/>
      <c r="LTZ618" s="135"/>
      <c r="LUA618" s="205"/>
      <c r="LUG618" s="135"/>
      <c r="LUH618" s="135"/>
      <c r="LUI618" s="205"/>
      <c r="LUO618" s="135"/>
      <c r="LUP618" s="135"/>
      <c r="LUQ618" s="205"/>
      <c r="LUW618" s="135"/>
      <c r="LUX618" s="135"/>
      <c r="LUY618" s="205"/>
      <c r="LVE618" s="135"/>
      <c r="LVF618" s="135"/>
      <c r="LVG618" s="205"/>
      <c r="LVM618" s="135"/>
      <c r="LVN618" s="135"/>
      <c r="LVO618" s="205"/>
      <c r="LVU618" s="135"/>
      <c r="LVV618" s="135"/>
      <c r="LVW618" s="205"/>
      <c r="LWC618" s="135"/>
      <c r="LWD618" s="135"/>
      <c r="LWE618" s="205"/>
      <c r="LWK618" s="135"/>
      <c r="LWL618" s="135"/>
      <c r="LWM618" s="205"/>
      <c r="LWS618" s="135"/>
      <c r="LWT618" s="135"/>
      <c r="LWU618" s="205"/>
      <c r="LXA618" s="135"/>
      <c r="LXB618" s="135"/>
      <c r="LXC618" s="205"/>
      <c r="LXI618" s="135"/>
      <c r="LXJ618" s="135"/>
      <c r="LXK618" s="205"/>
      <c r="LXQ618" s="135"/>
      <c r="LXR618" s="135"/>
      <c r="LXS618" s="205"/>
      <c r="LXY618" s="135"/>
      <c r="LXZ618" s="135"/>
      <c r="LYA618" s="205"/>
      <c r="LYG618" s="135"/>
      <c r="LYH618" s="135"/>
      <c r="LYI618" s="205"/>
      <c r="LYO618" s="135"/>
      <c r="LYP618" s="135"/>
      <c r="LYQ618" s="205"/>
      <c r="LYW618" s="135"/>
      <c r="LYX618" s="135"/>
      <c r="LYY618" s="205"/>
      <c r="LZE618" s="135"/>
      <c r="LZF618" s="135"/>
      <c r="LZG618" s="205"/>
      <c r="LZM618" s="135"/>
      <c r="LZN618" s="135"/>
      <c r="LZO618" s="205"/>
      <c r="LZU618" s="135"/>
      <c r="LZV618" s="135"/>
      <c r="LZW618" s="205"/>
      <c r="MAC618" s="135"/>
      <c r="MAD618" s="135"/>
      <c r="MAE618" s="205"/>
      <c r="MAK618" s="135"/>
      <c r="MAL618" s="135"/>
      <c r="MAM618" s="205"/>
      <c r="MAS618" s="135"/>
      <c r="MAT618" s="135"/>
      <c r="MAU618" s="205"/>
      <c r="MBA618" s="135"/>
      <c r="MBB618" s="135"/>
      <c r="MBC618" s="205"/>
      <c r="MBI618" s="135"/>
      <c r="MBJ618" s="135"/>
      <c r="MBK618" s="205"/>
      <c r="MBQ618" s="135"/>
      <c r="MBR618" s="135"/>
      <c r="MBS618" s="205"/>
      <c r="MBY618" s="135"/>
      <c r="MBZ618" s="135"/>
      <c r="MCA618" s="205"/>
      <c r="MCG618" s="135"/>
      <c r="MCH618" s="135"/>
      <c r="MCI618" s="205"/>
      <c r="MCO618" s="135"/>
      <c r="MCP618" s="135"/>
      <c r="MCQ618" s="205"/>
      <c r="MCW618" s="135"/>
      <c r="MCX618" s="135"/>
      <c r="MCY618" s="205"/>
      <c r="MDE618" s="135"/>
      <c r="MDF618" s="135"/>
      <c r="MDG618" s="205"/>
      <c r="MDM618" s="135"/>
      <c r="MDN618" s="135"/>
      <c r="MDO618" s="205"/>
      <c r="MDU618" s="135"/>
      <c r="MDV618" s="135"/>
      <c r="MDW618" s="205"/>
      <c r="MEC618" s="135"/>
      <c r="MED618" s="135"/>
      <c r="MEE618" s="205"/>
      <c r="MEK618" s="135"/>
      <c r="MEL618" s="135"/>
      <c r="MEM618" s="205"/>
      <c r="MES618" s="135"/>
      <c r="MET618" s="135"/>
      <c r="MEU618" s="205"/>
      <c r="MFA618" s="135"/>
      <c r="MFB618" s="135"/>
      <c r="MFC618" s="205"/>
      <c r="MFI618" s="135"/>
      <c r="MFJ618" s="135"/>
      <c r="MFK618" s="205"/>
      <c r="MFQ618" s="135"/>
      <c r="MFR618" s="135"/>
      <c r="MFS618" s="205"/>
      <c r="MFY618" s="135"/>
      <c r="MFZ618" s="135"/>
      <c r="MGA618" s="205"/>
      <c r="MGG618" s="135"/>
      <c r="MGH618" s="135"/>
      <c r="MGI618" s="205"/>
      <c r="MGO618" s="135"/>
      <c r="MGP618" s="135"/>
      <c r="MGQ618" s="205"/>
      <c r="MGW618" s="135"/>
      <c r="MGX618" s="135"/>
      <c r="MGY618" s="205"/>
      <c r="MHE618" s="135"/>
      <c r="MHF618" s="135"/>
      <c r="MHG618" s="205"/>
      <c r="MHM618" s="135"/>
      <c r="MHN618" s="135"/>
      <c r="MHO618" s="205"/>
      <c r="MHU618" s="135"/>
      <c r="MHV618" s="135"/>
      <c r="MHW618" s="205"/>
      <c r="MIC618" s="135"/>
      <c r="MID618" s="135"/>
      <c r="MIE618" s="205"/>
      <c r="MIK618" s="135"/>
      <c r="MIL618" s="135"/>
      <c r="MIM618" s="205"/>
      <c r="MIS618" s="135"/>
      <c r="MIT618" s="135"/>
      <c r="MIU618" s="205"/>
      <c r="MJA618" s="135"/>
      <c r="MJB618" s="135"/>
      <c r="MJC618" s="205"/>
      <c r="MJI618" s="135"/>
      <c r="MJJ618" s="135"/>
      <c r="MJK618" s="205"/>
      <c r="MJQ618" s="135"/>
      <c r="MJR618" s="135"/>
      <c r="MJS618" s="205"/>
      <c r="MJY618" s="135"/>
      <c r="MJZ618" s="135"/>
      <c r="MKA618" s="205"/>
      <c r="MKG618" s="135"/>
      <c r="MKH618" s="135"/>
      <c r="MKI618" s="205"/>
      <c r="MKO618" s="135"/>
      <c r="MKP618" s="135"/>
      <c r="MKQ618" s="205"/>
      <c r="MKW618" s="135"/>
      <c r="MKX618" s="135"/>
      <c r="MKY618" s="205"/>
      <c r="MLE618" s="135"/>
      <c r="MLF618" s="135"/>
      <c r="MLG618" s="205"/>
      <c r="MLM618" s="135"/>
      <c r="MLN618" s="135"/>
      <c r="MLO618" s="205"/>
      <c r="MLU618" s="135"/>
      <c r="MLV618" s="135"/>
      <c r="MLW618" s="205"/>
      <c r="MMC618" s="135"/>
      <c r="MMD618" s="135"/>
      <c r="MME618" s="205"/>
      <c r="MMK618" s="135"/>
      <c r="MML618" s="135"/>
      <c r="MMM618" s="205"/>
      <c r="MMS618" s="135"/>
      <c r="MMT618" s="135"/>
      <c r="MMU618" s="205"/>
      <c r="MNA618" s="135"/>
      <c r="MNB618" s="135"/>
      <c r="MNC618" s="205"/>
      <c r="MNI618" s="135"/>
      <c r="MNJ618" s="135"/>
      <c r="MNK618" s="205"/>
      <c r="MNQ618" s="135"/>
      <c r="MNR618" s="135"/>
      <c r="MNS618" s="205"/>
      <c r="MNY618" s="135"/>
      <c r="MNZ618" s="135"/>
      <c r="MOA618" s="205"/>
      <c r="MOG618" s="135"/>
      <c r="MOH618" s="135"/>
      <c r="MOI618" s="205"/>
      <c r="MOO618" s="135"/>
      <c r="MOP618" s="135"/>
      <c r="MOQ618" s="205"/>
      <c r="MOW618" s="135"/>
      <c r="MOX618" s="135"/>
      <c r="MOY618" s="205"/>
      <c r="MPE618" s="135"/>
      <c r="MPF618" s="135"/>
      <c r="MPG618" s="205"/>
      <c r="MPM618" s="135"/>
      <c r="MPN618" s="135"/>
      <c r="MPO618" s="205"/>
      <c r="MPU618" s="135"/>
      <c r="MPV618" s="135"/>
      <c r="MPW618" s="205"/>
      <c r="MQC618" s="135"/>
      <c r="MQD618" s="135"/>
      <c r="MQE618" s="205"/>
      <c r="MQK618" s="135"/>
      <c r="MQL618" s="135"/>
      <c r="MQM618" s="205"/>
      <c r="MQS618" s="135"/>
      <c r="MQT618" s="135"/>
      <c r="MQU618" s="205"/>
      <c r="MRA618" s="135"/>
      <c r="MRB618" s="135"/>
      <c r="MRC618" s="205"/>
      <c r="MRI618" s="135"/>
      <c r="MRJ618" s="135"/>
      <c r="MRK618" s="205"/>
      <c r="MRQ618" s="135"/>
      <c r="MRR618" s="135"/>
      <c r="MRS618" s="205"/>
      <c r="MRY618" s="135"/>
      <c r="MRZ618" s="135"/>
      <c r="MSA618" s="205"/>
      <c r="MSG618" s="135"/>
      <c r="MSH618" s="135"/>
      <c r="MSI618" s="205"/>
      <c r="MSO618" s="135"/>
      <c r="MSP618" s="135"/>
      <c r="MSQ618" s="205"/>
      <c r="MSW618" s="135"/>
      <c r="MSX618" s="135"/>
      <c r="MSY618" s="205"/>
      <c r="MTE618" s="135"/>
      <c r="MTF618" s="135"/>
      <c r="MTG618" s="205"/>
      <c r="MTM618" s="135"/>
      <c r="MTN618" s="135"/>
      <c r="MTO618" s="205"/>
      <c r="MTU618" s="135"/>
      <c r="MTV618" s="135"/>
      <c r="MTW618" s="205"/>
      <c r="MUC618" s="135"/>
      <c r="MUD618" s="135"/>
      <c r="MUE618" s="205"/>
      <c r="MUK618" s="135"/>
      <c r="MUL618" s="135"/>
      <c r="MUM618" s="205"/>
      <c r="MUS618" s="135"/>
      <c r="MUT618" s="135"/>
      <c r="MUU618" s="205"/>
      <c r="MVA618" s="135"/>
      <c r="MVB618" s="135"/>
      <c r="MVC618" s="205"/>
      <c r="MVI618" s="135"/>
      <c r="MVJ618" s="135"/>
      <c r="MVK618" s="205"/>
      <c r="MVQ618" s="135"/>
      <c r="MVR618" s="135"/>
      <c r="MVS618" s="205"/>
      <c r="MVY618" s="135"/>
      <c r="MVZ618" s="135"/>
      <c r="MWA618" s="205"/>
      <c r="MWG618" s="135"/>
      <c r="MWH618" s="135"/>
      <c r="MWI618" s="205"/>
      <c r="MWO618" s="135"/>
      <c r="MWP618" s="135"/>
      <c r="MWQ618" s="205"/>
      <c r="MWW618" s="135"/>
      <c r="MWX618" s="135"/>
      <c r="MWY618" s="205"/>
      <c r="MXE618" s="135"/>
      <c r="MXF618" s="135"/>
      <c r="MXG618" s="205"/>
      <c r="MXM618" s="135"/>
      <c r="MXN618" s="135"/>
      <c r="MXO618" s="205"/>
      <c r="MXU618" s="135"/>
      <c r="MXV618" s="135"/>
      <c r="MXW618" s="205"/>
      <c r="MYC618" s="135"/>
      <c r="MYD618" s="135"/>
      <c r="MYE618" s="205"/>
      <c r="MYK618" s="135"/>
      <c r="MYL618" s="135"/>
      <c r="MYM618" s="205"/>
      <c r="MYS618" s="135"/>
      <c r="MYT618" s="135"/>
      <c r="MYU618" s="205"/>
      <c r="MZA618" s="135"/>
      <c r="MZB618" s="135"/>
      <c r="MZC618" s="205"/>
      <c r="MZI618" s="135"/>
      <c r="MZJ618" s="135"/>
      <c r="MZK618" s="205"/>
      <c r="MZQ618" s="135"/>
      <c r="MZR618" s="135"/>
      <c r="MZS618" s="205"/>
      <c r="MZY618" s="135"/>
      <c r="MZZ618" s="135"/>
      <c r="NAA618" s="205"/>
      <c r="NAG618" s="135"/>
      <c r="NAH618" s="135"/>
      <c r="NAI618" s="205"/>
      <c r="NAO618" s="135"/>
      <c r="NAP618" s="135"/>
      <c r="NAQ618" s="205"/>
      <c r="NAW618" s="135"/>
      <c r="NAX618" s="135"/>
      <c r="NAY618" s="205"/>
      <c r="NBE618" s="135"/>
      <c r="NBF618" s="135"/>
      <c r="NBG618" s="205"/>
      <c r="NBM618" s="135"/>
      <c r="NBN618" s="135"/>
      <c r="NBO618" s="205"/>
      <c r="NBU618" s="135"/>
      <c r="NBV618" s="135"/>
      <c r="NBW618" s="205"/>
      <c r="NCC618" s="135"/>
      <c r="NCD618" s="135"/>
      <c r="NCE618" s="205"/>
      <c r="NCK618" s="135"/>
      <c r="NCL618" s="135"/>
      <c r="NCM618" s="205"/>
      <c r="NCS618" s="135"/>
      <c r="NCT618" s="135"/>
      <c r="NCU618" s="205"/>
      <c r="NDA618" s="135"/>
      <c r="NDB618" s="135"/>
      <c r="NDC618" s="205"/>
      <c r="NDI618" s="135"/>
      <c r="NDJ618" s="135"/>
      <c r="NDK618" s="205"/>
      <c r="NDQ618" s="135"/>
      <c r="NDR618" s="135"/>
      <c r="NDS618" s="205"/>
      <c r="NDY618" s="135"/>
      <c r="NDZ618" s="135"/>
      <c r="NEA618" s="205"/>
      <c r="NEG618" s="135"/>
      <c r="NEH618" s="135"/>
      <c r="NEI618" s="205"/>
      <c r="NEO618" s="135"/>
      <c r="NEP618" s="135"/>
      <c r="NEQ618" s="205"/>
      <c r="NEW618" s="135"/>
      <c r="NEX618" s="135"/>
      <c r="NEY618" s="205"/>
      <c r="NFE618" s="135"/>
      <c r="NFF618" s="135"/>
      <c r="NFG618" s="205"/>
      <c r="NFM618" s="135"/>
      <c r="NFN618" s="135"/>
      <c r="NFO618" s="205"/>
      <c r="NFU618" s="135"/>
      <c r="NFV618" s="135"/>
      <c r="NFW618" s="205"/>
      <c r="NGC618" s="135"/>
      <c r="NGD618" s="135"/>
      <c r="NGE618" s="205"/>
      <c r="NGK618" s="135"/>
      <c r="NGL618" s="135"/>
      <c r="NGM618" s="205"/>
      <c r="NGS618" s="135"/>
      <c r="NGT618" s="135"/>
      <c r="NGU618" s="205"/>
      <c r="NHA618" s="135"/>
      <c r="NHB618" s="135"/>
      <c r="NHC618" s="205"/>
      <c r="NHI618" s="135"/>
      <c r="NHJ618" s="135"/>
      <c r="NHK618" s="205"/>
      <c r="NHQ618" s="135"/>
      <c r="NHR618" s="135"/>
      <c r="NHS618" s="205"/>
      <c r="NHY618" s="135"/>
      <c r="NHZ618" s="135"/>
      <c r="NIA618" s="205"/>
      <c r="NIG618" s="135"/>
      <c r="NIH618" s="135"/>
      <c r="NII618" s="205"/>
      <c r="NIO618" s="135"/>
      <c r="NIP618" s="135"/>
      <c r="NIQ618" s="205"/>
      <c r="NIW618" s="135"/>
      <c r="NIX618" s="135"/>
      <c r="NIY618" s="205"/>
      <c r="NJE618" s="135"/>
      <c r="NJF618" s="135"/>
      <c r="NJG618" s="205"/>
      <c r="NJM618" s="135"/>
      <c r="NJN618" s="135"/>
      <c r="NJO618" s="205"/>
      <c r="NJU618" s="135"/>
      <c r="NJV618" s="135"/>
      <c r="NJW618" s="205"/>
      <c r="NKC618" s="135"/>
      <c r="NKD618" s="135"/>
      <c r="NKE618" s="205"/>
      <c r="NKK618" s="135"/>
      <c r="NKL618" s="135"/>
      <c r="NKM618" s="205"/>
      <c r="NKS618" s="135"/>
      <c r="NKT618" s="135"/>
      <c r="NKU618" s="205"/>
      <c r="NLA618" s="135"/>
      <c r="NLB618" s="135"/>
      <c r="NLC618" s="205"/>
      <c r="NLI618" s="135"/>
      <c r="NLJ618" s="135"/>
      <c r="NLK618" s="205"/>
      <c r="NLQ618" s="135"/>
      <c r="NLR618" s="135"/>
      <c r="NLS618" s="205"/>
      <c r="NLY618" s="135"/>
      <c r="NLZ618" s="135"/>
      <c r="NMA618" s="205"/>
      <c r="NMG618" s="135"/>
      <c r="NMH618" s="135"/>
      <c r="NMI618" s="205"/>
      <c r="NMO618" s="135"/>
      <c r="NMP618" s="135"/>
      <c r="NMQ618" s="205"/>
      <c r="NMW618" s="135"/>
      <c r="NMX618" s="135"/>
      <c r="NMY618" s="205"/>
      <c r="NNE618" s="135"/>
      <c r="NNF618" s="135"/>
      <c r="NNG618" s="205"/>
      <c r="NNM618" s="135"/>
      <c r="NNN618" s="135"/>
      <c r="NNO618" s="205"/>
      <c r="NNU618" s="135"/>
      <c r="NNV618" s="135"/>
      <c r="NNW618" s="205"/>
      <c r="NOC618" s="135"/>
      <c r="NOD618" s="135"/>
      <c r="NOE618" s="205"/>
      <c r="NOK618" s="135"/>
      <c r="NOL618" s="135"/>
      <c r="NOM618" s="205"/>
      <c r="NOS618" s="135"/>
      <c r="NOT618" s="135"/>
      <c r="NOU618" s="205"/>
      <c r="NPA618" s="135"/>
      <c r="NPB618" s="135"/>
      <c r="NPC618" s="205"/>
      <c r="NPI618" s="135"/>
      <c r="NPJ618" s="135"/>
      <c r="NPK618" s="205"/>
      <c r="NPQ618" s="135"/>
      <c r="NPR618" s="135"/>
      <c r="NPS618" s="205"/>
      <c r="NPY618" s="135"/>
      <c r="NPZ618" s="135"/>
      <c r="NQA618" s="205"/>
      <c r="NQG618" s="135"/>
      <c r="NQH618" s="135"/>
      <c r="NQI618" s="205"/>
      <c r="NQO618" s="135"/>
      <c r="NQP618" s="135"/>
      <c r="NQQ618" s="205"/>
      <c r="NQW618" s="135"/>
      <c r="NQX618" s="135"/>
      <c r="NQY618" s="205"/>
      <c r="NRE618" s="135"/>
      <c r="NRF618" s="135"/>
      <c r="NRG618" s="205"/>
      <c r="NRM618" s="135"/>
      <c r="NRN618" s="135"/>
      <c r="NRO618" s="205"/>
      <c r="NRU618" s="135"/>
      <c r="NRV618" s="135"/>
      <c r="NRW618" s="205"/>
      <c r="NSC618" s="135"/>
      <c r="NSD618" s="135"/>
      <c r="NSE618" s="205"/>
      <c r="NSK618" s="135"/>
      <c r="NSL618" s="135"/>
      <c r="NSM618" s="205"/>
      <c r="NSS618" s="135"/>
      <c r="NST618" s="135"/>
      <c r="NSU618" s="205"/>
      <c r="NTA618" s="135"/>
      <c r="NTB618" s="135"/>
      <c r="NTC618" s="205"/>
      <c r="NTI618" s="135"/>
      <c r="NTJ618" s="135"/>
      <c r="NTK618" s="205"/>
      <c r="NTQ618" s="135"/>
      <c r="NTR618" s="135"/>
      <c r="NTS618" s="205"/>
      <c r="NTY618" s="135"/>
      <c r="NTZ618" s="135"/>
      <c r="NUA618" s="205"/>
      <c r="NUG618" s="135"/>
      <c r="NUH618" s="135"/>
      <c r="NUI618" s="205"/>
      <c r="NUO618" s="135"/>
      <c r="NUP618" s="135"/>
      <c r="NUQ618" s="205"/>
      <c r="NUW618" s="135"/>
      <c r="NUX618" s="135"/>
      <c r="NUY618" s="205"/>
      <c r="NVE618" s="135"/>
      <c r="NVF618" s="135"/>
      <c r="NVG618" s="205"/>
      <c r="NVM618" s="135"/>
      <c r="NVN618" s="135"/>
      <c r="NVO618" s="205"/>
      <c r="NVU618" s="135"/>
      <c r="NVV618" s="135"/>
      <c r="NVW618" s="205"/>
      <c r="NWC618" s="135"/>
      <c r="NWD618" s="135"/>
      <c r="NWE618" s="205"/>
      <c r="NWK618" s="135"/>
      <c r="NWL618" s="135"/>
      <c r="NWM618" s="205"/>
      <c r="NWS618" s="135"/>
      <c r="NWT618" s="135"/>
      <c r="NWU618" s="205"/>
      <c r="NXA618" s="135"/>
      <c r="NXB618" s="135"/>
      <c r="NXC618" s="205"/>
      <c r="NXI618" s="135"/>
      <c r="NXJ618" s="135"/>
      <c r="NXK618" s="205"/>
      <c r="NXQ618" s="135"/>
      <c r="NXR618" s="135"/>
      <c r="NXS618" s="205"/>
      <c r="NXY618" s="135"/>
      <c r="NXZ618" s="135"/>
      <c r="NYA618" s="205"/>
      <c r="NYG618" s="135"/>
      <c r="NYH618" s="135"/>
      <c r="NYI618" s="205"/>
      <c r="NYO618" s="135"/>
      <c r="NYP618" s="135"/>
      <c r="NYQ618" s="205"/>
      <c r="NYW618" s="135"/>
      <c r="NYX618" s="135"/>
      <c r="NYY618" s="205"/>
      <c r="NZE618" s="135"/>
      <c r="NZF618" s="135"/>
      <c r="NZG618" s="205"/>
      <c r="NZM618" s="135"/>
      <c r="NZN618" s="135"/>
      <c r="NZO618" s="205"/>
      <c r="NZU618" s="135"/>
      <c r="NZV618" s="135"/>
      <c r="NZW618" s="205"/>
      <c r="OAC618" s="135"/>
      <c r="OAD618" s="135"/>
      <c r="OAE618" s="205"/>
      <c r="OAK618" s="135"/>
      <c r="OAL618" s="135"/>
      <c r="OAM618" s="205"/>
      <c r="OAS618" s="135"/>
      <c r="OAT618" s="135"/>
      <c r="OAU618" s="205"/>
      <c r="OBA618" s="135"/>
      <c r="OBB618" s="135"/>
      <c r="OBC618" s="205"/>
      <c r="OBI618" s="135"/>
      <c r="OBJ618" s="135"/>
      <c r="OBK618" s="205"/>
      <c r="OBQ618" s="135"/>
      <c r="OBR618" s="135"/>
      <c r="OBS618" s="205"/>
      <c r="OBY618" s="135"/>
      <c r="OBZ618" s="135"/>
      <c r="OCA618" s="205"/>
      <c r="OCG618" s="135"/>
      <c r="OCH618" s="135"/>
      <c r="OCI618" s="205"/>
      <c r="OCO618" s="135"/>
      <c r="OCP618" s="135"/>
      <c r="OCQ618" s="205"/>
      <c r="OCW618" s="135"/>
      <c r="OCX618" s="135"/>
      <c r="OCY618" s="205"/>
      <c r="ODE618" s="135"/>
      <c r="ODF618" s="135"/>
      <c r="ODG618" s="205"/>
      <c r="ODM618" s="135"/>
      <c r="ODN618" s="135"/>
      <c r="ODO618" s="205"/>
      <c r="ODU618" s="135"/>
      <c r="ODV618" s="135"/>
      <c r="ODW618" s="205"/>
      <c r="OEC618" s="135"/>
      <c r="OED618" s="135"/>
      <c r="OEE618" s="205"/>
      <c r="OEK618" s="135"/>
      <c r="OEL618" s="135"/>
      <c r="OEM618" s="205"/>
      <c r="OES618" s="135"/>
      <c r="OET618" s="135"/>
      <c r="OEU618" s="205"/>
      <c r="OFA618" s="135"/>
      <c r="OFB618" s="135"/>
      <c r="OFC618" s="205"/>
      <c r="OFI618" s="135"/>
      <c r="OFJ618" s="135"/>
      <c r="OFK618" s="205"/>
      <c r="OFQ618" s="135"/>
      <c r="OFR618" s="135"/>
      <c r="OFS618" s="205"/>
      <c r="OFY618" s="135"/>
      <c r="OFZ618" s="135"/>
      <c r="OGA618" s="205"/>
      <c r="OGG618" s="135"/>
      <c r="OGH618" s="135"/>
      <c r="OGI618" s="205"/>
      <c r="OGO618" s="135"/>
      <c r="OGP618" s="135"/>
      <c r="OGQ618" s="205"/>
      <c r="OGW618" s="135"/>
      <c r="OGX618" s="135"/>
      <c r="OGY618" s="205"/>
      <c r="OHE618" s="135"/>
      <c r="OHF618" s="135"/>
      <c r="OHG618" s="205"/>
      <c r="OHM618" s="135"/>
      <c r="OHN618" s="135"/>
      <c r="OHO618" s="205"/>
      <c r="OHU618" s="135"/>
      <c r="OHV618" s="135"/>
      <c r="OHW618" s="205"/>
      <c r="OIC618" s="135"/>
      <c r="OID618" s="135"/>
      <c r="OIE618" s="205"/>
      <c r="OIK618" s="135"/>
      <c r="OIL618" s="135"/>
      <c r="OIM618" s="205"/>
      <c r="OIS618" s="135"/>
      <c r="OIT618" s="135"/>
      <c r="OIU618" s="205"/>
      <c r="OJA618" s="135"/>
      <c r="OJB618" s="135"/>
      <c r="OJC618" s="205"/>
      <c r="OJI618" s="135"/>
      <c r="OJJ618" s="135"/>
      <c r="OJK618" s="205"/>
      <c r="OJQ618" s="135"/>
      <c r="OJR618" s="135"/>
      <c r="OJS618" s="205"/>
      <c r="OJY618" s="135"/>
      <c r="OJZ618" s="135"/>
      <c r="OKA618" s="205"/>
      <c r="OKG618" s="135"/>
      <c r="OKH618" s="135"/>
      <c r="OKI618" s="205"/>
      <c r="OKO618" s="135"/>
      <c r="OKP618" s="135"/>
      <c r="OKQ618" s="205"/>
      <c r="OKW618" s="135"/>
      <c r="OKX618" s="135"/>
      <c r="OKY618" s="205"/>
      <c r="OLE618" s="135"/>
      <c r="OLF618" s="135"/>
      <c r="OLG618" s="205"/>
      <c r="OLM618" s="135"/>
      <c r="OLN618" s="135"/>
      <c r="OLO618" s="205"/>
      <c r="OLU618" s="135"/>
      <c r="OLV618" s="135"/>
      <c r="OLW618" s="205"/>
      <c r="OMC618" s="135"/>
      <c r="OMD618" s="135"/>
      <c r="OME618" s="205"/>
      <c r="OMK618" s="135"/>
      <c r="OML618" s="135"/>
      <c r="OMM618" s="205"/>
      <c r="OMS618" s="135"/>
      <c r="OMT618" s="135"/>
      <c r="OMU618" s="205"/>
      <c r="ONA618" s="135"/>
      <c r="ONB618" s="135"/>
      <c r="ONC618" s="205"/>
      <c r="ONI618" s="135"/>
      <c r="ONJ618" s="135"/>
      <c r="ONK618" s="205"/>
      <c r="ONQ618" s="135"/>
      <c r="ONR618" s="135"/>
      <c r="ONS618" s="205"/>
      <c r="ONY618" s="135"/>
      <c r="ONZ618" s="135"/>
      <c r="OOA618" s="205"/>
      <c r="OOG618" s="135"/>
      <c r="OOH618" s="135"/>
      <c r="OOI618" s="205"/>
      <c r="OOO618" s="135"/>
      <c r="OOP618" s="135"/>
      <c r="OOQ618" s="205"/>
      <c r="OOW618" s="135"/>
      <c r="OOX618" s="135"/>
      <c r="OOY618" s="205"/>
      <c r="OPE618" s="135"/>
      <c r="OPF618" s="135"/>
      <c r="OPG618" s="205"/>
      <c r="OPM618" s="135"/>
      <c r="OPN618" s="135"/>
      <c r="OPO618" s="205"/>
      <c r="OPU618" s="135"/>
      <c r="OPV618" s="135"/>
      <c r="OPW618" s="205"/>
      <c r="OQC618" s="135"/>
      <c r="OQD618" s="135"/>
      <c r="OQE618" s="205"/>
      <c r="OQK618" s="135"/>
      <c r="OQL618" s="135"/>
      <c r="OQM618" s="205"/>
      <c r="OQS618" s="135"/>
      <c r="OQT618" s="135"/>
      <c r="OQU618" s="205"/>
      <c r="ORA618" s="135"/>
      <c r="ORB618" s="135"/>
      <c r="ORC618" s="205"/>
      <c r="ORI618" s="135"/>
      <c r="ORJ618" s="135"/>
      <c r="ORK618" s="205"/>
      <c r="ORQ618" s="135"/>
      <c r="ORR618" s="135"/>
      <c r="ORS618" s="205"/>
      <c r="ORY618" s="135"/>
      <c r="ORZ618" s="135"/>
      <c r="OSA618" s="205"/>
      <c r="OSG618" s="135"/>
      <c r="OSH618" s="135"/>
      <c r="OSI618" s="205"/>
      <c r="OSO618" s="135"/>
      <c r="OSP618" s="135"/>
      <c r="OSQ618" s="205"/>
      <c r="OSW618" s="135"/>
      <c r="OSX618" s="135"/>
      <c r="OSY618" s="205"/>
      <c r="OTE618" s="135"/>
      <c r="OTF618" s="135"/>
      <c r="OTG618" s="205"/>
      <c r="OTM618" s="135"/>
      <c r="OTN618" s="135"/>
      <c r="OTO618" s="205"/>
      <c r="OTU618" s="135"/>
      <c r="OTV618" s="135"/>
      <c r="OTW618" s="205"/>
      <c r="OUC618" s="135"/>
      <c r="OUD618" s="135"/>
      <c r="OUE618" s="205"/>
      <c r="OUK618" s="135"/>
      <c r="OUL618" s="135"/>
      <c r="OUM618" s="205"/>
      <c r="OUS618" s="135"/>
      <c r="OUT618" s="135"/>
      <c r="OUU618" s="205"/>
      <c r="OVA618" s="135"/>
      <c r="OVB618" s="135"/>
      <c r="OVC618" s="205"/>
      <c r="OVI618" s="135"/>
      <c r="OVJ618" s="135"/>
      <c r="OVK618" s="205"/>
      <c r="OVQ618" s="135"/>
      <c r="OVR618" s="135"/>
      <c r="OVS618" s="205"/>
      <c r="OVY618" s="135"/>
      <c r="OVZ618" s="135"/>
      <c r="OWA618" s="205"/>
      <c r="OWG618" s="135"/>
      <c r="OWH618" s="135"/>
      <c r="OWI618" s="205"/>
      <c r="OWO618" s="135"/>
      <c r="OWP618" s="135"/>
      <c r="OWQ618" s="205"/>
      <c r="OWW618" s="135"/>
      <c r="OWX618" s="135"/>
      <c r="OWY618" s="205"/>
      <c r="OXE618" s="135"/>
      <c r="OXF618" s="135"/>
      <c r="OXG618" s="205"/>
      <c r="OXM618" s="135"/>
      <c r="OXN618" s="135"/>
      <c r="OXO618" s="205"/>
      <c r="OXU618" s="135"/>
      <c r="OXV618" s="135"/>
      <c r="OXW618" s="205"/>
      <c r="OYC618" s="135"/>
      <c r="OYD618" s="135"/>
      <c r="OYE618" s="205"/>
      <c r="OYK618" s="135"/>
      <c r="OYL618" s="135"/>
      <c r="OYM618" s="205"/>
      <c r="OYS618" s="135"/>
      <c r="OYT618" s="135"/>
      <c r="OYU618" s="205"/>
      <c r="OZA618" s="135"/>
      <c r="OZB618" s="135"/>
      <c r="OZC618" s="205"/>
      <c r="OZI618" s="135"/>
      <c r="OZJ618" s="135"/>
      <c r="OZK618" s="205"/>
      <c r="OZQ618" s="135"/>
      <c r="OZR618" s="135"/>
      <c r="OZS618" s="205"/>
      <c r="OZY618" s="135"/>
      <c r="OZZ618" s="135"/>
      <c r="PAA618" s="205"/>
      <c r="PAG618" s="135"/>
      <c r="PAH618" s="135"/>
      <c r="PAI618" s="205"/>
      <c r="PAO618" s="135"/>
      <c r="PAP618" s="135"/>
      <c r="PAQ618" s="205"/>
      <c r="PAW618" s="135"/>
      <c r="PAX618" s="135"/>
      <c r="PAY618" s="205"/>
      <c r="PBE618" s="135"/>
      <c r="PBF618" s="135"/>
      <c r="PBG618" s="205"/>
      <c r="PBM618" s="135"/>
      <c r="PBN618" s="135"/>
      <c r="PBO618" s="205"/>
      <c r="PBU618" s="135"/>
      <c r="PBV618" s="135"/>
      <c r="PBW618" s="205"/>
      <c r="PCC618" s="135"/>
      <c r="PCD618" s="135"/>
      <c r="PCE618" s="205"/>
      <c r="PCK618" s="135"/>
      <c r="PCL618" s="135"/>
      <c r="PCM618" s="205"/>
      <c r="PCS618" s="135"/>
      <c r="PCT618" s="135"/>
      <c r="PCU618" s="205"/>
      <c r="PDA618" s="135"/>
      <c r="PDB618" s="135"/>
      <c r="PDC618" s="205"/>
      <c r="PDI618" s="135"/>
      <c r="PDJ618" s="135"/>
      <c r="PDK618" s="205"/>
      <c r="PDQ618" s="135"/>
      <c r="PDR618" s="135"/>
      <c r="PDS618" s="205"/>
      <c r="PDY618" s="135"/>
      <c r="PDZ618" s="135"/>
      <c r="PEA618" s="205"/>
      <c r="PEG618" s="135"/>
      <c r="PEH618" s="135"/>
      <c r="PEI618" s="205"/>
      <c r="PEO618" s="135"/>
      <c r="PEP618" s="135"/>
      <c r="PEQ618" s="205"/>
      <c r="PEW618" s="135"/>
      <c r="PEX618" s="135"/>
      <c r="PEY618" s="205"/>
      <c r="PFE618" s="135"/>
      <c r="PFF618" s="135"/>
      <c r="PFG618" s="205"/>
      <c r="PFM618" s="135"/>
      <c r="PFN618" s="135"/>
      <c r="PFO618" s="205"/>
      <c r="PFU618" s="135"/>
      <c r="PFV618" s="135"/>
      <c r="PFW618" s="205"/>
      <c r="PGC618" s="135"/>
      <c r="PGD618" s="135"/>
      <c r="PGE618" s="205"/>
      <c r="PGK618" s="135"/>
      <c r="PGL618" s="135"/>
      <c r="PGM618" s="205"/>
      <c r="PGS618" s="135"/>
      <c r="PGT618" s="135"/>
      <c r="PGU618" s="205"/>
      <c r="PHA618" s="135"/>
      <c r="PHB618" s="135"/>
      <c r="PHC618" s="205"/>
      <c r="PHI618" s="135"/>
      <c r="PHJ618" s="135"/>
      <c r="PHK618" s="205"/>
      <c r="PHQ618" s="135"/>
      <c r="PHR618" s="135"/>
      <c r="PHS618" s="205"/>
      <c r="PHY618" s="135"/>
      <c r="PHZ618" s="135"/>
      <c r="PIA618" s="205"/>
      <c r="PIG618" s="135"/>
      <c r="PIH618" s="135"/>
      <c r="PII618" s="205"/>
      <c r="PIO618" s="135"/>
      <c r="PIP618" s="135"/>
      <c r="PIQ618" s="205"/>
      <c r="PIW618" s="135"/>
      <c r="PIX618" s="135"/>
      <c r="PIY618" s="205"/>
      <c r="PJE618" s="135"/>
      <c r="PJF618" s="135"/>
      <c r="PJG618" s="205"/>
      <c r="PJM618" s="135"/>
      <c r="PJN618" s="135"/>
      <c r="PJO618" s="205"/>
      <c r="PJU618" s="135"/>
      <c r="PJV618" s="135"/>
      <c r="PJW618" s="205"/>
      <c r="PKC618" s="135"/>
      <c r="PKD618" s="135"/>
      <c r="PKE618" s="205"/>
      <c r="PKK618" s="135"/>
      <c r="PKL618" s="135"/>
      <c r="PKM618" s="205"/>
      <c r="PKS618" s="135"/>
      <c r="PKT618" s="135"/>
      <c r="PKU618" s="205"/>
      <c r="PLA618" s="135"/>
      <c r="PLB618" s="135"/>
      <c r="PLC618" s="205"/>
      <c r="PLI618" s="135"/>
      <c r="PLJ618" s="135"/>
      <c r="PLK618" s="205"/>
      <c r="PLQ618" s="135"/>
      <c r="PLR618" s="135"/>
      <c r="PLS618" s="205"/>
      <c r="PLY618" s="135"/>
      <c r="PLZ618" s="135"/>
      <c r="PMA618" s="205"/>
      <c r="PMG618" s="135"/>
      <c r="PMH618" s="135"/>
      <c r="PMI618" s="205"/>
      <c r="PMO618" s="135"/>
      <c r="PMP618" s="135"/>
      <c r="PMQ618" s="205"/>
      <c r="PMW618" s="135"/>
      <c r="PMX618" s="135"/>
      <c r="PMY618" s="205"/>
      <c r="PNE618" s="135"/>
      <c r="PNF618" s="135"/>
      <c r="PNG618" s="205"/>
      <c r="PNM618" s="135"/>
      <c r="PNN618" s="135"/>
      <c r="PNO618" s="205"/>
      <c r="PNU618" s="135"/>
      <c r="PNV618" s="135"/>
      <c r="PNW618" s="205"/>
      <c r="POC618" s="135"/>
      <c r="POD618" s="135"/>
      <c r="POE618" s="205"/>
      <c r="POK618" s="135"/>
      <c r="POL618" s="135"/>
      <c r="POM618" s="205"/>
      <c r="POS618" s="135"/>
      <c r="POT618" s="135"/>
      <c r="POU618" s="205"/>
      <c r="PPA618" s="135"/>
      <c r="PPB618" s="135"/>
      <c r="PPC618" s="205"/>
      <c r="PPI618" s="135"/>
      <c r="PPJ618" s="135"/>
      <c r="PPK618" s="205"/>
      <c r="PPQ618" s="135"/>
      <c r="PPR618" s="135"/>
      <c r="PPS618" s="205"/>
      <c r="PPY618" s="135"/>
      <c r="PPZ618" s="135"/>
      <c r="PQA618" s="205"/>
      <c r="PQG618" s="135"/>
      <c r="PQH618" s="135"/>
      <c r="PQI618" s="205"/>
      <c r="PQO618" s="135"/>
      <c r="PQP618" s="135"/>
      <c r="PQQ618" s="205"/>
      <c r="PQW618" s="135"/>
      <c r="PQX618" s="135"/>
      <c r="PQY618" s="205"/>
      <c r="PRE618" s="135"/>
      <c r="PRF618" s="135"/>
      <c r="PRG618" s="205"/>
      <c r="PRM618" s="135"/>
      <c r="PRN618" s="135"/>
      <c r="PRO618" s="205"/>
      <c r="PRU618" s="135"/>
      <c r="PRV618" s="135"/>
      <c r="PRW618" s="205"/>
      <c r="PSC618" s="135"/>
      <c r="PSD618" s="135"/>
      <c r="PSE618" s="205"/>
      <c r="PSK618" s="135"/>
      <c r="PSL618" s="135"/>
      <c r="PSM618" s="205"/>
      <c r="PSS618" s="135"/>
      <c r="PST618" s="135"/>
      <c r="PSU618" s="205"/>
      <c r="PTA618" s="135"/>
      <c r="PTB618" s="135"/>
      <c r="PTC618" s="205"/>
      <c r="PTI618" s="135"/>
      <c r="PTJ618" s="135"/>
      <c r="PTK618" s="205"/>
      <c r="PTQ618" s="135"/>
      <c r="PTR618" s="135"/>
      <c r="PTS618" s="205"/>
      <c r="PTY618" s="135"/>
      <c r="PTZ618" s="135"/>
      <c r="PUA618" s="205"/>
      <c r="PUG618" s="135"/>
      <c r="PUH618" s="135"/>
      <c r="PUI618" s="205"/>
      <c r="PUO618" s="135"/>
      <c r="PUP618" s="135"/>
      <c r="PUQ618" s="205"/>
      <c r="PUW618" s="135"/>
      <c r="PUX618" s="135"/>
      <c r="PUY618" s="205"/>
      <c r="PVE618" s="135"/>
      <c r="PVF618" s="135"/>
      <c r="PVG618" s="205"/>
      <c r="PVM618" s="135"/>
      <c r="PVN618" s="135"/>
      <c r="PVO618" s="205"/>
      <c r="PVU618" s="135"/>
      <c r="PVV618" s="135"/>
      <c r="PVW618" s="205"/>
      <c r="PWC618" s="135"/>
      <c r="PWD618" s="135"/>
      <c r="PWE618" s="205"/>
      <c r="PWK618" s="135"/>
      <c r="PWL618" s="135"/>
      <c r="PWM618" s="205"/>
      <c r="PWS618" s="135"/>
      <c r="PWT618" s="135"/>
      <c r="PWU618" s="205"/>
      <c r="PXA618" s="135"/>
      <c r="PXB618" s="135"/>
      <c r="PXC618" s="205"/>
      <c r="PXI618" s="135"/>
      <c r="PXJ618" s="135"/>
      <c r="PXK618" s="205"/>
      <c r="PXQ618" s="135"/>
      <c r="PXR618" s="135"/>
      <c r="PXS618" s="205"/>
      <c r="PXY618" s="135"/>
      <c r="PXZ618" s="135"/>
      <c r="PYA618" s="205"/>
      <c r="PYG618" s="135"/>
      <c r="PYH618" s="135"/>
      <c r="PYI618" s="205"/>
      <c r="PYO618" s="135"/>
      <c r="PYP618" s="135"/>
      <c r="PYQ618" s="205"/>
      <c r="PYW618" s="135"/>
      <c r="PYX618" s="135"/>
      <c r="PYY618" s="205"/>
      <c r="PZE618" s="135"/>
      <c r="PZF618" s="135"/>
      <c r="PZG618" s="205"/>
      <c r="PZM618" s="135"/>
      <c r="PZN618" s="135"/>
      <c r="PZO618" s="205"/>
      <c r="PZU618" s="135"/>
      <c r="PZV618" s="135"/>
      <c r="PZW618" s="205"/>
      <c r="QAC618" s="135"/>
      <c r="QAD618" s="135"/>
      <c r="QAE618" s="205"/>
      <c r="QAK618" s="135"/>
      <c r="QAL618" s="135"/>
      <c r="QAM618" s="205"/>
      <c r="QAS618" s="135"/>
      <c r="QAT618" s="135"/>
      <c r="QAU618" s="205"/>
      <c r="QBA618" s="135"/>
      <c r="QBB618" s="135"/>
      <c r="QBC618" s="205"/>
      <c r="QBI618" s="135"/>
      <c r="QBJ618" s="135"/>
      <c r="QBK618" s="205"/>
      <c r="QBQ618" s="135"/>
      <c r="QBR618" s="135"/>
      <c r="QBS618" s="205"/>
      <c r="QBY618" s="135"/>
      <c r="QBZ618" s="135"/>
      <c r="QCA618" s="205"/>
      <c r="QCG618" s="135"/>
      <c r="QCH618" s="135"/>
      <c r="QCI618" s="205"/>
      <c r="QCO618" s="135"/>
      <c r="QCP618" s="135"/>
      <c r="QCQ618" s="205"/>
      <c r="QCW618" s="135"/>
      <c r="QCX618" s="135"/>
      <c r="QCY618" s="205"/>
      <c r="QDE618" s="135"/>
      <c r="QDF618" s="135"/>
      <c r="QDG618" s="205"/>
      <c r="QDM618" s="135"/>
      <c r="QDN618" s="135"/>
      <c r="QDO618" s="205"/>
      <c r="QDU618" s="135"/>
      <c r="QDV618" s="135"/>
      <c r="QDW618" s="205"/>
      <c r="QEC618" s="135"/>
      <c r="QED618" s="135"/>
      <c r="QEE618" s="205"/>
      <c r="QEK618" s="135"/>
      <c r="QEL618" s="135"/>
      <c r="QEM618" s="205"/>
      <c r="QES618" s="135"/>
      <c r="QET618" s="135"/>
      <c r="QEU618" s="205"/>
      <c r="QFA618" s="135"/>
      <c r="QFB618" s="135"/>
      <c r="QFC618" s="205"/>
      <c r="QFI618" s="135"/>
      <c r="QFJ618" s="135"/>
      <c r="QFK618" s="205"/>
      <c r="QFQ618" s="135"/>
      <c r="QFR618" s="135"/>
      <c r="QFS618" s="205"/>
      <c r="QFY618" s="135"/>
      <c r="QFZ618" s="135"/>
      <c r="QGA618" s="205"/>
      <c r="QGG618" s="135"/>
      <c r="QGH618" s="135"/>
      <c r="QGI618" s="205"/>
      <c r="QGO618" s="135"/>
      <c r="QGP618" s="135"/>
      <c r="QGQ618" s="205"/>
      <c r="QGW618" s="135"/>
      <c r="QGX618" s="135"/>
      <c r="QGY618" s="205"/>
      <c r="QHE618" s="135"/>
      <c r="QHF618" s="135"/>
      <c r="QHG618" s="205"/>
      <c r="QHM618" s="135"/>
      <c r="QHN618" s="135"/>
      <c r="QHO618" s="205"/>
      <c r="QHU618" s="135"/>
      <c r="QHV618" s="135"/>
      <c r="QHW618" s="205"/>
      <c r="QIC618" s="135"/>
      <c r="QID618" s="135"/>
      <c r="QIE618" s="205"/>
      <c r="QIK618" s="135"/>
      <c r="QIL618" s="135"/>
      <c r="QIM618" s="205"/>
      <c r="QIS618" s="135"/>
      <c r="QIT618" s="135"/>
      <c r="QIU618" s="205"/>
      <c r="QJA618" s="135"/>
      <c r="QJB618" s="135"/>
      <c r="QJC618" s="205"/>
      <c r="QJI618" s="135"/>
      <c r="QJJ618" s="135"/>
      <c r="QJK618" s="205"/>
      <c r="QJQ618" s="135"/>
      <c r="QJR618" s="135"/>
      <c r="QJS618" s="205"/>
      <c r="QJY618" s="135"/>
      <c r="QJZ618" s="135"/>
      <c r="QKA618" s="205"/>
      <c r="QKG618" s="135"/>
      <c r="QKH618" s="135"/>
      <c r="QKI618" s="205"/>
      <c r="QKO618" s="135"/>
      <c r="QKP618" s="135"/>
      <c r="QKQ618" s="205"/>
      <c r="QKW618" s="135"/>
      <c r="QKX618" s="135"/>
      <c r="QKY618" s="205"/>
      <c r="QLE618" s="135"/>
      <c r="QLF618" s="135"/>
      <c r="QLG618" s="205"/>
      <c r="QLM618" s="135"/>
      <c r="QLN618" s="135"/>
      <c r="QLO618" s="205"/>
      <c r="QLU618" s="135"/>
      <c r="QLV618" s="135"/>
      <c r="QLW618" s="205"/>
      <c r="QMC618" s="135"/>
      <c r="QMD618" s="135"/>
      <c r="QME618" s="205"/>
      <c r="QMK618" s="135"/>
      <c r="QML618" s="135"/>
      <c r="QMM618" s="205"/>
      <c r="QMS618" s="135"/>
      <c r="QMT618" s="135"/>
      <c r="QMU618" s="205"/>
      <c r="QNA618" s="135"/>
      <c r="QNB618" s="135"/>
      <c r="QNC618" s="205"/>
      <c r="QNI618" s="135"/>
      <c r="QNJ618" s="135"/>
      <c r="QNK618" s="205"/>
      <c r="QNQ618" s="135"/>
      <c r="QNR618" s="135"/>
      <c r="QNS618" s="205"/>
      <c r="QNY618" s="135"/>
      <c r="QNZ618" s="135"/>
      <c r="QOA618" s="205"/>
      <c r="QOG618" s="135"/>
      <c r="QOH618" s="135"/>
      <c r="QOI618" s="205"/>
      <c r="QOO618" s="135"/>
      <c r="QOP618" s="135"/>
      <c r="QOQ618" s="205"/>
      <c r="QOW618" s="135"/>
      <c r="QOX618" s="135"/>
      <c r="QOY618" s="205"/>
      <c r="QPE618" s="135"/>
      <c r="QPF618" s="135"/>
      <c r="QPG618" s="205"/>
      <c r="QPM618" s="135"/>
      <c r="QPN618" s="135"/>
      <c r="QPO618" s="205"/>
      <c r="QPU618" s="135"/>
      <c r="QPV618" s="135"/>
      <c r="QPW618" s="205"/>
      <c r="QQC618" s="135"/>
      <c r="QQD618" s="135"/>
      <c r="QQE618" s="205"/>
      <c r="QQK618" s="135"/>
      <c r="QQL618" s="135"/>
      <c r="QQM618" s="205"/>
      <c r="QQS618" s="135"/>
      <c r="QQT618" s="135"/>
      <c r="QQU618" s="205"/>
      <c r="QRA618" s="135"/>
      <c r="QRB618" s="135"/>
      <c r="QRC618" s="205"/>
      <c r="QRI618" s="135"/>
      <c r="QRJ618" s="135"/>
      <c r="QRK618" s="205"/>
      <c r="QRQ618" s="135"/>
      <c r="QRR618" s="135"/>
      <c r="QRS618" s="205"/>
      <c r="QRY618" s="135"/>
      <c r="QRZ618" s="135"/>
      <c r="QSA618" s="205"/>
      <c r="QSG618" s="135"/>
      <c r="QSH618" s="135"/>
      <c r="QSI618" s="205"/>
      <c r="QSO618" s="135"/>
      <c r="QSP618" s="135"/>
      <c r="QSQ618" s="205"/>
      <c r="QSW618" s="135"/>
      <c r="QSX618" s="135"/>
      <c r="QSY618" s="205"/>
      <c r="QTE618" s="135"/>
      <c r="QTF618" s="135"/>
      <c r="QTG618" s="205"/>
      <c r="QTM618" s="135"/>
      <c r="QTN618" s="135"/>
      <c r="QTO618" s="205"/>
      <c r="QTU618" s="135"/>
      <c r="QTV618" s="135"/>
      <c r="QTW618" s="205"/>
      <c r="QUC618" s="135"/>
      <c r="QUD618" s="135"/>
      <c r="QUE618" s="205"/>
      <c r="QUK618" s="135"/>
      <c r="QUL618" s="135"/>
      <c r="QUM618" s="205"/>
      <c r="QUS618" s="135"/>
      <c r="QUT618" s="135"/>
      <c r="QUU618" s="205"/>
      <c r="QVA618" s="135"/>
      <c r="QVB618" s="135"/>
      <c r="QVC618" s="205"/>
      <c r="QVI618" s="135"/>
      <c r="QVJ618" s="135"/>
      <c r="QVK618" s="205"/>
      <c r="QVQ618" s="135"/>
      <c r="QVR618" s="135"/>
      <c r="QVS618" s="205"/>
      <c r="QVY618" s="135"/>
      <c r="QVZ618" s="135"/>
      <c r="QWA618" s="205"/>
      <c r="QWG618" s="135"/>
      <c r="QWH618" s="135"/>
      <c r="QWI618" s="205"/>
      <c r="QWO618" s="135"/>
      <c r="QWP618" s="135"/>
      <c r="QWQ618" s="205"/>
      <c r="QWW618" s="135"/>
      <c r="QWX618" s="135"/>
      <c r="QWY618" s="205"/>
      <c r="QXE618" s="135"/>
      <c r="QXF618" s="135"/>
      <c r="QXG618" s="205"/>
      <c r="QXM618" s="135"/>
      <c r="QXN618" s="135"/>
      <c r="QXO618" s="205"/>
      <c r="QXU618" s="135"/>
      <c r="QXV618" s="135"/>
      <c r="QXW618" s="205"/>
      <c r="QYC618" s="135"/>
      <c r="QYD618" s="135"/>
      <c r="QYE618" s="205"/>
      <c r="QYK618" s="135"/>
      <c r="QYL618" s="135"/>
      <c r="QYM618" s="205"/>
      <c r="QYS618" s="135"/>
      <c r="QYT618" s="135"/>
      <c r="QYU618" s="205"/>
      <c r="QZA618" s="135"/>
      <c r="QZB618" s="135"/>
      <c r="QZC618" s="205"/>
      <c r="QZI618" s="135"/>
      <c r="QZJ618" s="135"/>
      <c r="QZK618" s="205"/>
      <c r="QZQ618" s="135"/>
      <c r="QZR618" s="135"/>
      <c r="QZS618" s="205"/>
      <c r="QZY618" s="135"/>
      <c r="QZZ618" s="135"/>
      <c r="RAA618" s="205"/>
      <c r="RAG618" s="135"/>
      <c r="RAH618" s="135"/>
      <c r="RAI618" s="205"/>
      <c r="RAO618" s="135"/>
      <c r="RAP618" s="135"/>
      <c r="RAQ618" s="205"/>
      <c r="RAW618" s="135"/>
      <c r="RAX618" s="135"/>
      <c r="RAY618" s="205"/>
      <c r="RBE618" s="135"/>
      <c r="RBF618" s="135"/>
      <c r="RBG618" s="205"/>
      <c r="RBM618" s="135"/>
      <c r="RBN618" s="135"/>
      <c r="RBO618" s="205"/>
      <c r="RBU618" s="135"/>
      <c r="RBV618" s="135"/>
      <c r="RBW618" s="205"/>
      <c r="RCC618" s="135"/>
      <c r="RCD618" s="135"/>
      <c r="RCE618" s="205"/>
      <c r="RCK618" s="135"/>
      <c r="RCL618" s="135"/>
      <c r="RCM618" s="205"/>
      <c r="RCS618" s="135"/>
      <c r="RCT618" s="135"/>
      <c r="RCU618" s="205"/>
      <c r="RDA618" s="135"/>
      <c r="RDB618" s="135"/>
      <c r="RDC618" s="205"/>
      <c r="RDI618" s="135"/>
      <c r="RDJ618" s="135"/>
      <c r="RDK618" s="205"/>
      <c r="RDQ618" s="135"/>
      <c r="RDR618" s="135"/>
      <c r="RDS618" s="205"/>
      <c r="RDY618" s="135"/>
      <c r="RDZ618" s="135"/>
      <c r="REA618" s="205"/>
      <c r="REG618" s="135"/>
      <c r="REH618" s="135"/>
      <c r="REI618" s="205"/>
      <c r="REO618" s="135"/>
      <c r="REP618" s="135"/>
      <c r="REQ618" s="205"/>
      <c r="REW618" s="135"/>
      <c r="REX618" s="135"/>
      <c r="REY618" s="205"/>
      <c r="RFE618" s="135"/>
      <c r="RFF618" s="135"/>
      <c r="RFG618" s="205"/>
      <c r="RFM618" s="135"/>
      <c r="RFN618" s="135"/>
      <c r="RFO618" s="205"/>
      <c r="RFU618" s="135"/>
      <c r="RFV618" s="135"/>
      <c r="RFW618" s="205"/>
      <c r="RGC618" s="135"/>
      <c r="RGD618" s="135"/>
      <c r="RGE618" s="205"/>
      <c r="RGK618" s="135"/>
      <c r="RGL618" s="135"/>
      <c r="RGM618" s="205"/>
      <c r="RGS618" s="135"/>
      <c r="RGT618" s="135"/>
      <c r="RGU618" s="205"/>
      <c r="RHA618" s="135"/>
      <c r="RHB618" s="135"/>
      <c r="RHC618" s="205"/>
      <c r="RHI618" s="135"/>
      <c r="RHJ618" s="135"/>
      <c r="RHK618" s="205"/>
      <c r="RHQ618" s="135"/>
      <c r="RHR618" s="135"/>
      <c r="RHS618" s="205"/>
      <c r="RHY618" s="135"/>
      <c r="RHZ618" s="135"/>
      <c r="RIA618" s="205"/>
      <c r="RIG618" s="135"/>
      <c r="RIH618" s="135"/>
      <c r="RII618" s="205"/>
      <c r="RIO618" s="135"/>
      <c r="RIP618" s="135"/>
      <c r="RIQ618" s="205"/>
      <c r="RIW618" s="135"/>
      <c r="RIX618" s="135"/>
      <c r="RIY618" s="205"/>
      <c r="RJE618" s="135"/>
      <c r="RJF618" s="135"/>
      <c r="RJG618" s="205"/>
      <c r="RJM618" s="135"/>
      <c r="RJN618" s="135"/>
      <c r="RJO618" s="205"/>
      <c r="RJU618" s="135"/>
      <c r="RJV618" s="135"/>
      <c r="RJW618" s="205"/>
      <c r="RKC618" s="135"/>
      <c r="RKD618" s="135"/>
      <c r="RKE618" s="205"/>
      <c r="RKK618" s="135"/>
      <c r="RKL618" s="135"/>
      <c r="RKM618" s="205"/>
      <c r="RKS618" s="135"/>
      <c r="RKT618" s="135"/>
      <c r="RKU618" s="205"/>
      <c r="RLA618" s="135"/>
      <c r="RLB618" s="135"/>
      <c r="RLC618" s="205"/>
      <c r="RLI618" s="135"/>
      <c r="RLJ618" s="135"/>
      <c r="RLK618" s="205"/>
      <c r="RLQ618" s="135"/>
      <c r="RLR618" s="135"/>
      <c r="RLS618" s="205"/>
      <c r="RLY618" s="135"/>
      <c r="RLZ618" s="135"/>
      <c r="RMA618" s="205"/>
      <c r="RMG618" s="135"/>
      <c r="RMH618" s="135"/>
      <c r="RMI618" s="205"/>
      <c r="RMO618" s="135"/>
      <c r="RMP618" s="135"/>
      <c r="RMQ618" s="205"/>
      <c r="RMW618" s="135"/>
      <c r="RMX618" s="135"/>
      <c r="RMY618" s="205"/>
      <c r="RNE618" s="135"/>
      <c r="RNF618" s="135"/>
      <c r="RNG618" s="205"/>
      <c r="RNM618" s="135"/>
      <c r="RNN618" s="135"/>
      <c r="RNO618" s="205"/>
      <c r="RNU618" s="135"/>
      <c r="RNV618" s="135"/>
      <c r="RNW618" s="205"/>
      <c r="ROC618" s="135"/>
      <c r="ROD618" s="135"/>
      <c r="ROE618" s="205"/>
      <c r="ROK618" s="135"/>
      <c r="ROL618" s="135"/>
      <c r="ROM618" s="205"/>
      <c r="ROS618" s="135"/>
      <c r="ROT618" s="135"/>
      <c r="ROU618" s="205"/>
      <c r="RPA618" s="135"/>
      <c r="RPB618" s="135"/>
      <c r="RPC618" s="205"/>
      <c r="RPI618" s="135"/>
      <c r="RPJ618" s="135"/>
      <c r="RPK618" s="205"/>
      <c r="RPQ618" s="135"/>
      <c r="RPR618" s="135"/>
      <c r="RPS618" s="205"/>
      <c r="RPY618" s="135"/>
      <c r="RPZ618" s="135"/>
      <c r="RQA618" s="205"/>
      <c r="RQG618" s="135"/>
      <c r="RQH618" s="135"/>
      <c r="RQI618" s="205"/>
      <c r="RQO618" s="135"/>
      <c r="RQP618" s="135"/>
      <c r="RQQ618" s="205"/>
      <c r="RQW618" s="135"/>
      <c r="RQX618" s="135"/>
      <c r="RQY618" s="205"/>
      <c r="RRE618" s="135"/>
      <c r="RRF618" s="135"/>
      <c r="RRG618" s="205"/>
      <c r="RRM618" s="135"/>
      <c r="RRN618" s="135"/>
      <c r="RRO618" s="205"/>
      <c r="RRU618" s="135"/>
      <c r="RRV618" s="135"/>
      <c r="RRW618" s="205"/>
      <c r="RSC618" s="135"/>
      <c r="RSD618" s="135"/>
      <c r="RSE618" s="205"/>
      <c r="RSK618" s="135"/>
      <c r="RSL618" s="135"/>
      <c r="RSM618" s="205"/>
      <c r="RSS618" s="135"/>
      <c r="RST618" s="135"/>
      <c r="RSU618" s="205"/>
      <c r="RTA618" s="135"/>
      <c r="RTB618" s="135"/>
      <c r="RTC618" s="205"/>
      <c r="RTI618" s="135"/>
      <c r="RTJ618" s="135"/>
      <c r="RTK618" s="205"/>
      <c r="RTQ618" s="135"/>
      <c r="RTR618" s="135"/>
      <c r="RTS618" s="205"/>
      <c r="RTY618" s="135"/>
      <c r="RTZ618" s="135"/>
      <c r="RUA618" s="205"/>
      <c r="RUG618" s="135"/>
      <c r="RUH618" s="135"/>
      <c r="RUI618" s="205"/>
      <c r="RUO618" s="135"/>
      <c r="RUP618" s="135"/>
      <c r="RUQ618" s="205"/>
      <c r="RUW618" s="135"/>
      <c r="RUX618" s="135"/>
      <c r="RUY618" s="205"/>
      <c r="RVE618" s="135"/>
      <c r="RVF618" s="135"/>
      <c r="RVG618" s="205"/>
      <c r="RVM618" s="135"/>
      <c r="RVN618" s="135"/>
      <c r="RVO618" s="205"/>
      <c r="RVU618" s="135"/>
      <c r="RVV618" s="135"/>
      <c r="RVW618" s="205"/>
      <c r="RWC618" s="135"/>
      <c r="RWD618" s="135"/>
      <c r="RWE618" s="205"/>
      <c r="RWK618" s="135"/>
      <c r="RWL618" s="135"/>
      <c r="RWM618" s="205"/>
      <c r="RWS618" s="135"/>
      <c r="RWT618" s="135"/>
      <c r="RWU618" s="205"/>
      <c r="RXA618" s="135"/>
      <c r="RXB618" s="135"/>
      <c r="RXC618" s="205"/>
      <c r="RXI618" s="135"/>
      <c r="RXJ618" s="135"/>
      <c r="RXK618" s="205"/>
      <c r="RXQ618" s="135"/>
      <c r="RXR618" s="135"/>
      <c r="RXS618" s="205"/>
      <c r="RXY618" s="135"/>
      <c r="RXZ618" s="135"/>
      <c r="RYA618" s="205"/>
      <c r="RYG618" s="135"/>
      <c r="RYH618" s="135"/>
      <c r="RYI618" s="205"/>
      <c r="RYO618" s="135"/>
      <c r="RYP618" s="135"/>
      <c r="RYQ618" s="205"/>
      <c r="RYW618" s="135"/>
      <c r="RYX618" s="135"/>
      <c r="RYY618" s="205"/>
      <c r="RZE618" s="135"/>
      <c r="RZF618" s="135"/>
      <c r="RZG618" s="205"/>
      <c r="RZM618" s="135"/>
      <c r="RZN618" s="135"/>
      <c r="RZO618" s="205"/>
      <c r="RZU618" s="135"/>
      <c r="RZV618" s="135"/>
      <c r="RZW618" s="205"/>
      <c r="SAC618" s="135"/>
      <c r="SAD618" s="135"/>
      <c r="SAE618" s="205"/>
      <c r="SAK618" s="135"/>
      <c r="SAL618" s="135"/>
      <c r="SAM618" s="205"/>
      <c r="SAS618" s="135"/>
      <c r="SAT618" s="135"/>
      <c r="SAU618" s="205"/>
      <c r="SBA618" s="135"/>
      <c r="SBB618" s="135"/>
      <c r="SBC618" s="205"/>
      <c r="SBI618" s="135"/>
      <c r="SBJ618" s="135"/>
      <c r="SBK618" s="205"/>
      <c r="SBQ618" s="135"/>
      <c r="SBR618" s="135"/>
      <c r="SBS618" s="205"/>
      <c r="SBY618" s="135"/>
      <c r="SBZ618" s="135"/>
      <c r="SCA618" s="205"/>
      <c r="SCG618" s="135"/>
      <c r="SCH618" s="135"/>
      <c r="SCI618" s="205"/>
      <c r="SCO618" s="135"/>
      <c r="SCP618" s="135"/>
      <c r="SCQ618" s="205"/>
      <c r="SCW618" s="135"/>
      <c r="SCX618" s="135"/>
      <c r="SCY618" s="205"/>
      <c r="SDE618" s="135"/>
      <c r="SDF618" s="135"/>
      <c r="SDG618" s="205"/>
      <c r="SDM618" s="135"/>
      <c r="SDN618" s="135"/>
      <c r="SDO618" s="205"/>
      <c r="SDU618" s="135"/>
      <c r="SDV618" s="135"/>
      <c r="SDW618" s="205"/>
      <c r="SEC618" s="135"/>
      <c r="SED618" s="135"/>
      <c r="SEE618" s="205"/>
      <c r="SEK618" s="135"/>
      <c r="SEL618" s="135"/>
      <c r="SEM618" s="205"/>
      <c r="SES618" s="135"/>
      <c r="SET618" s="135"/>
      <c r="SEU618" s="205"/>
      <c r="SFA618" s="135"/>
      <c r="SFB618" s="135"/>
      <c r="SFC618" s="205"/>
      <c r="SFI618" s="135"/>
      <c r="SFJ618" s="135"/>
      <c r="SFK618" s="205"/>
      <c r="SFQ618" s="135"/>
      <c r="SFR618" s="135"/>
      <c r="SFS618" s="205"/>
      <c r="SFY618" s="135"/>
      <c r="SFZ618" s="135"/>
      <c r="SGA618" s="205"/>
      <c r="SGG618" s="135"/>
      <c r="SGH618" s="135"/>
      <c r="SGI618" s="205"/>
      <c r="SGO618" s="135"/>
      <c r="SGP618" s="135"/>
      <c r="SGQ618" s="205"/>
      <c r="SGW618" s="135"/>
      <c r="SGX618" s="135"/>
      <c r="SGY618" s="205"/>
      <c r="SHE618" s="135"/>
      <c r="SHF618" s="135"/>
      <c r="SHG618" s="205"/>
      <c r="SHM618" s="135"/>
      <c r="SHN618" s="135"/>
      <c r="SHO618" s="205"/>
      <c r="SHU618" s="135"/>
      <c r="SHV618" s="135"/>
      <c r="SHW618" s="205"/>
      <c r="SIC618" s="135"/>
      <c r="SID618" s="135"/>
      <c r="SIE618" s="205"/>
      <c r="SIK618" s="135"/>
      <c r="SIL618" s="135"/>
      <c r="SIM618" s="205"/>
      <c r="SIS618" s="135"/>
      <c r="SIT618" s="135"/>
      <c r="SIU618" s="205"/>
      <c r="SJA618" s="135"/>
      <c r="SJB618" s="135"/>
      <c r="SJC618" s="205"/>
      <c r="SJI618" s="135"/>
      <c r="SJJ618" s="135"/>
      <c r="SJK618" s="205"/>
      <c r="SJQ618" s="135"/>
      <c r="SJR618" s="135"/>
      <c r="SJS618" s="205"/>
      <c r="SJY618" s="135"/>
      <c r="SJZ618" s="135"/>
      <c r="SKA618" s="205"/>
      <c r="SKG618" s="135"/>
      <c r="SKH618" s="135"/>
      <c r="SKI618" s="205"/>
      <c r="SKO618" s="135"/>
      <c r="SKP618" s="135"/>
      <c r="SKQ618" s="205"/>
      <c r="SKW618" s="135"/>
      <c r="SKX618" s="135"/>
      <c r="SKY618" s="205"/>
      <c r="SLE618" s="135"/>
      <c r="SLF618" s="135"/>
      <c r="SLG618" s="205"/>
      <c r="SLM618" s="135"/>
      <c r="SLN618" s="135"/>
      <c r="SLO618" s="205"/>
      <c r="SLU618" s="135"/>
      <c r="SLV618" s="135"/>
      <c r="SLW618" s="205"/>
      <c r="SMC618" s="135"/>
      <c r="SMD618" s="135"/>
      <c r="SME618" s="205"/>
      <c r="SMK618" s="135"/>
      <c r="SML618" s="135"/>
      <c r="SMM618" s="205"/>
      <c r="SMS618" s="135"/>
      <c r="SMT618" s="135"/>
      <c r="SMU618" s="205"/>
      <c r="SNA618" s="135"/>
      <c r="SNB618" s="135"/>
      <c r="SNC618" s="205"/>
      <c r="SNI618" s="135"/>
      <c r="SNJ618" s="135"/>
      <c r="SNK618" s="205"/>
      <c r="SNQ618" s="135"/>
      <c r="SNR618" s="135"/>
      <c r="SNS618" s="205"/>
      <c r="SNY618" s="135"/>
      <c r="SNZ618" s="135"/>
      <c r="SOA618" s="205"/>
      <c r="SOG618" s="135"/>
      <c r="SOH618" s="135"/>
      <c r="SOI618" s="205"/>
      <c r="SOO618" s="135"/>
      <c r="SOP618" s="135"/>
      <c r="SOQ618" s="205"/>
      <c r="SOW618" s="135"/>
      <c r="SOX618" s="135"/>
      <c r="SOY618" s="205"/>
      <c r="SPE618" s="135"/>
      <c r="SPF618" s="135"/>
      <c r="SPG618" s="205"/>
      <c r="SPM618" s="135"/>
      <c r="SPN618" s="135"/>
      <c r="SPO618" s="205"/>
      <c r="SPU618" s="135"/>
      <c r="SPV618" s="135"/>
      <c r="SPW618" s="205"/>
      <c r="SQC618" s="135"/>
      <c r="SQD618" s="135"/>
      <c r="SQE618" s="205"/>
      <c r="SQK618" s="135"/>
      <c r="SQL618" s="135"/>
      <c r="SQM618" s="205"/>
      <c r="SQS618" s="135"/>
      <c r="SQT618" s="135"/>
      <c r="SQU618" s="205"/>
      <c r="SRA618" s="135"/>
      <c r="SRB618" s="135"/>
      <c r="SRC618" s="205"/>
      <c r="SRI618" s="135"/>
      <c r="SRJ618" s="135"/>
      <c r="SRK618" s="205"/>
      <c r="SRQ618" s="135"/>
      <c r="SRR618" s="135"/>
      <c r="SRS618" s="205"/>
      <c r="SRY618" s="135"/>
      <c r="SRZ618" s="135"/>
      <c r="SSA618" s="205"/>
      <c r="SSG618" s="135"/>
      <c r="SSH618" s="135"/>
      <c r="SSI618" s="205"/>
      <c r="SSO618" s="135"/>
      <c r="SSP618" s="135"/>
      <c r="SSQ618" s="205"/>
      <c r="SSW618" s="135"/>
      <c r="SSX618" s="135"/>
      <c r="SSY618" s="205"/>
      <c r="STE618" s="135"/>
      <c r="STF618" s="135"/>
      <c r="STG618" s="205"/>
      <c r="STM618" s="135"/>
      <c r="STN618" s="135"/>
      <c r="STO618" s="205"/>
      <c r="STU618" s="135"/>
      <c r="STV618" s="135"/>
      <c r="STW618" s="205"/>
      <c r="SUC618" s="135"/>
      <c r="SUD618" s="135"/>
      <c r="SUE618" s="205"/>
      <c r="SUK618" s="135"/>
      <c r="SUL618" s="135"/>
      <c r="SUM618" s="205"/>
      <c r="SUS618" s="135"/>
      <c r="SUT618" s="135"/>
      <c r="SUU618" s="205"/>
      <c r="SVA618" s="135"/>
      <c r="SVB618" s="135"/>
      <c r="SVC618" s="205"/>
      <c r="SVI618" s="135"/>
      <c r="SVJ618" s="135"/>
      <c r="SVK618" s="205"/>
      <c r="SVQ618" s="135"/>
      <c r="SVR618" s="135"/>
      <c r="SVS618" s="205"/>
      <c r="SVY618" s="135"/>
      <c r="SVZ618" s="135"/>
      <c r="SWA618" s="205"/>
      <c r="SWG618" s="135"/>
      <c r="SWH618" s="135"/>
      <c r="SWI618" s="205"/>
      <c r="SWO618" s="135"/>
      <c r="SWP618" s="135"/>
      <c r="SWQ618" s="205"/>
      <c r="SWW618" s="135"/>
      <c r="SWX618" s="135"/>
      <c r="SWY618" s="205"/>
      <c r="SXE618" s="135"/>
      <c r="SXF618" s="135"/>
      <c r="SXG618" s="205"/>
      <c r="SXM618" s="135"/>
      <c r="SXN618" s="135"/>
      <c r="SXO618" s="205"/>
      <c r="SXU618" s="135"/>
      <c r="SXV618" s="135"/>
      <c r="SXW618" s="205"/>
      <c r="SYC618" s="135"/>
      <c r="SYD618" s="135"/>
      <c r="SYE618" s="205"/>
      <c r="SYK618" s="135"/>
      <c r="SYL618" s="135"/>
      <c r="SYM618" s="205"/>
      <c r="SYS618" s="135"/>
      <c r="SYT618" s="135"/>
      <c r="SYU618" s="205"/>
      <c r="SZA618" s="135"/>
      <c r="SZB618" s="135"/>
      <c r="SZC618" s="205"/>
      <c r="SZI618" s="135"/>
      <c r="SZJ618" s="135"/>
      <c r="SZK618" s="205"/>
      <c r="SZQ618" s="135"/>
      <c r="SZR618" s="135"/>
      <c r="SZS618" s="205"/>
      <c r="SZY618" s="135"/>
      <c r="SZZ618" s="135"/>
      <c r="TAA618" s="205"/>
      <c r="TAG618" s="135"/>
      <c r="TAH618" s="135"/>
      <c r="TAI618" s="205"/>
      <c r="TAO618" s="135"/>
      <c r="TAP618" s="135"/>
      <c r="TAQ618" s="205"/>
      <c r="TAW618" s="135"/>
      <c r="TAX618" s="135"/>
      <c r="TAY618" s="205"/>
      <c r="TBE618" s="135"/>
      <c r="TBF618" s="135"/>
      <c r="TBG618" s="205"/>
      <c r="TBM618" s="135"/>
      <c r="TBN618" s="135"/>
      <c r="TBO618" s="205"/>
      <c r="TBU618" s="135"/>
      <c r="TBV618" s="135"/>
      <c r="TBW618" s="205"/>
      <c r="TCC618" s="135"/>
      <c r="TCD618" s="135"/>
      <c r="TCE618" s="205"/>
      <c r="TCK618" s="135"/>
      <c r="TCL618" s="135"/>
      <c r="TCM618" s="205"/>
      <c r="TCS618" s="135"/>
      <c r="TCT618" s="135"/>
      <c r="TCU618" s="205"/>
      <c r="TDA618" s="135"/>
      <c r="TDB618" s="135"/>
      <c r="TDC618" s="205"/>
      <c r="TDI618" s="135"/>
      <c r="TDJ618" s="135"/>
      <c r="TDK618" s="205"/>
      <c r="TDQ618" s="135"/>
      <c r="TDR618" s="135"/>
      <c r="TDS618" s="205"/>
      <c r="TDY618" s="135"/>
      <c r="TDZ618" s="135"/>
      <c r="TEA618" s="205"/>
      <c r="TEG618" s="135"/>
      <c r="TEH618" s="135"/>
      <c r="TEI618" s="205"/>
      <c r="TEO618" s="135"/>
      <c r="TEP618" s="135"/>
      <c r="TEQ618" s="205"/>
      <c r="TEW618" s="135"/>
      <c r="TEX618" s="135"/>
      <c r="TEY618" s="205"/>
      <c r="TFE618" s="135"/>
      <c r="TFF618" s="135"/>
      <c r="TFG618" s="205"/>
      <c r="TFM618" s="135"/>
      <c r="TFN618" s="135"/>
      <c r="TFO618" s="205"/>
      <c r="TFU618" s="135"/>
      <c r="TFV618" s="135"/>
      <c r="TFW618" s="205"/>
      <c r="TGC618" s="135"/>
      <c r="TGD618" s="135"/>
      <c r="TGE618" s="205"/>
      <c r="TGK618" s="135"/>
      <c r="TGL618" s="135"/>
      <c r="TGM618" s="205"/>
      <c r="TGS618" s="135"/>
      <c r="TGT618" s="135"/>
      <c r="TGU618" s="205"/>
      <c r="THA618" s="135"/>
      <c r="THB618" s="135"/>
      <c r="THC618" s="205"/>
      <c r="THI618" s="135"/>
      <c r="THJ618" s="135"/>
      <c r="THK618" s="205"/>
      <c r="THQ618" s="135"/>
      <c r="THR618" s="135"/>
      <c r="THS618" s="205"/>
      <c r="THY618" s="135"/>
      <c r="THZ618" s="135"/>
      <c r="TIA618" s="205"/>
      <c r="TIG618" s="135"/>
      <c r="TIH618" s="135"/>
      <c r="TII618" s="205"/>
      <c r="TIO618" s="135"/>
      <c r="TIP618" s="135"/>
      <c r="TIQ618" s="205"/>
      <c r="TIW618" s="135"/>
      <c r="TIX618" s="135"/>
      <c r="TIY618" s="205"/>
      <c r="TJE618" s="135"/>
      <c r="TJF618" s="135"/>
      <c r="TJG618" s="205"/>
      <c r="TJM618" s="135"/>
      <c r="TJN618" s="135"/>
      <c r="TJO618" s="205"/>
      <c r="TJU618" s="135"/>
      <c r="TJV618" s="135"/>
      <c r="TJW618" s="205"/>
      <c r="TKC618" s="135"/>
      <c r="TKD618" s="135"/>
      <c r="TKE618" s="205"/>
      <c r="TKK618" s="135"/>
      <c r="TKL618" s="135"/>
      <c r="TKM618" s="205"/>
      <c r="TKS618" s="135"/>
      <c r="TKT618" s="135"/>
      <c r="TKU618" s="205"/>
      <c r="TLA618" s="135"/>
      <c r="TLB618" s="135"/>
      <c r="TLC618" s="205"/>
      <c r="TLI618" s="135"/>
      <c r="TLJ618" s="135"/>
      <c r="TLK618" s="205"/>
      <c r="TLQ618" s="135"/>
      <c r="TLR618" s="135"/>
      <c r="TLS618" s="205"/>
      <c r="TLY618" s="135"/>
      <c r="TLZ618" s="135"/>
      <c r="TMA618" s="205"/>
      <c r="TMG618" s="135"/>
      <c r="TMH618" s="135"/>
      <c r="TMI618" s="205"/>
      <c r="TMO618" s="135"/>
      <c r="TMP618" s="135"/>
      <c r="TMQ618" s="205"/>
      <c r="TMW618" s="135"/>
      <c r="TMX618" s="135"/>
      <c r="TMY618" s="205"/>
      <c r="TNE618" s="135"/>
      <c r="TNF618" s="135"/>
      <c r="TNG618" s="205"/>
      <c r="TNM618" s="135"/>
      <c r="TNN618" s="135"/>
      <c r="TNO618" s="205"/>
      <c r="TNU618" s="135"/>
      <c r="TNV618" s="135"/>
      <c r="TNW618" s="205"/>
      <c r="TOC618" s="135"/>
      <c r="TOD618" s="135"/>
      <c r="TOE618" s="205"/>
      <c r="TOK618" s="135"/>
      <c r="TOL618" s="135"/>
      <c r="TOM618" s="205"/>
      <c r="TOS618" s="135"/>
      <c r="TOT618" s="135"/>
      <c r="TOU618" s="205"/>
      <c r="TPA618" s="135"/>
      <c r="TPB618" s="135"/>
      <c r="TPC618" s="205"/>
      <c r="TPI618" s="135"/>
      <c r="TPJ618" s="135"/>
      <c r="TPK618" s="205"/>
      <c r="TPQ618" s="135"/>
      <c r="TPR618" s="135"/>
      <c r="TPS618" s="205"/>
      <c r="TPY618" s="135"/>
      <c r="TPZ618" s="135"/>
      <c r="TQA618" s="205"/>
      <c r="TQG618" s="135"/>
      <c r="TQH618" s="135"/>
      <c r="TQI618" s="205"/>
      <c r="TQO618" s="135"/>
      <c r="TQP618" s="135"/>
      <c r="TQQ618" s="205"/>
      <c r="TQW618" s="135"/>
      <c r="TQX618" s="135"/>
      <c r="TQY618" s="205"/>
      <c r="TRE618" s="135"/>
      <c r="TRF618" s="135"/>
      <c r="TRG618" s="205"/>
      <c r="TRM618" s="135"/>
      <c r="TRN618" s="135"/>
      <c r="TRO618" s="205"/>
      <c r="TRU618" s="135"/>
      <c r="TRV618" s="135"/>
      <c r="TRW618" s="205"/>
      <c r="TSC618" s="135"/>
      <c r="TSD618" s="135"/>
      <c r="TSE618" s="205"/>
      <c r="TSK618" s="135"/>
      <c r="TSL618" s="135"/>
      <c r="TSM618" s="205"/>
      <c r="TSS618" s="135"/>
      <c r="TST618" s="135"/>
      <c r="TSU618" s="205"/>
      <c r="TTA618" s="135"/>
      <c r="TTB618" s="135"/>
      <c r="TTC618" s="205"/>
      <c r="TTI618" s="135"/>
      <c r="TTJ618" s="135"/>
      <c r="TTK618" s="205"/>
      <c r="TTQ618" s="135"/>
      <c r="TTR618" s="135"/>
      <c r="TTS618" s="205"/>
      <c r="TTY618" s="135"/>
      <c r="TTZ618" s="135"/>
      <c r="TUA618" s="205"/>
      <c r="TUG618" s="135"/>
      <c r="TUH618" s="135"/>
      <c r="TUI618" s="205"/>
      <c r="TUO618" s="135"/>
      <c r="TUP618" s="135"/>
      <c r="TUQ618" s="205"/>
      <c r="TUW618" s="135"/>
      <c r="TUX618" s="135"/>
      <c r="TUY618" s="205"/>
      <c r="TVE618" s="135"/>
      <c r="TVF618" s="135"/>
      <c r="TVG618" s="205"/>
      <c r="TVM618" s="135"/>
      <c r="TVN618" s="135"/>
      <c r="TVO618" s="205"/>
      <c r="TVU618" s="135"/>
      <c r="TVV618" s="135"/>
      <c r="TVW618" s="205"/>
      <c r="TWC618" s="135"/>
      <c r="TWD618" s="135"/>
      <c r="TWE618" s="205"/>
      <c r="TWK618" s="135"/>
      <c r="TWL618" s="135"/>
      <c r="TWM618" s="205"/>
      <c r="TWS618" s="135"/>
      <c r="TWT618" s="135"/>
      <c r="TWU618" s="205"/>
      <c r="TXA618" s="135"/>
      <c r="TXB618" s="135"/>
      <c r="TXC618" s="205"/>
      <c r="TXI618" s="135"/>
      <c r="TXJ618" s="135"/>
      <c r="TXK618" s="205"/>
      <c r="TXQ618" s="135"/>
      <c r="TXR618" s="135"/>
      <c r="TXS618" s="205"/>
      <c r="TXY618" s="135"/>
      <c r="TXZ618" s="135"/>
      <c r="TYA618" s="205"/>
      <c r="TYG618" s="135"/>
      <c r="TYH618" s="135"/>
      <c r="TYI618" s="205"/>
      <c r="TYO618" s="135"/>
      <c r="TYP618" s="135"/>
      <c r="TYQ618" s="205"/>
      <c r="TYW618" s="135"/>
      <c r="TYX618" s="135"/>
      <c r="TYY618" s="205"/>
      <c r="TZE618" s="135"/>
      <c r="TZF618" s="135"/>
      <c r="TZG618" s="205"/>
      <c r="TZM618" s="135"/>
      <c r="TZN618" s="135"/>
      <c r="TZO618" s="205"/>
      <c r="TZU618" s="135"/>
      <c r="TZV618" s="135"/>
      <c r="TZW618" s="205"/>
      <c r="UAC618" s="135"/>
      <c r="UAD618" s="135"/>
      <c r="UAE618" s="205"/>
      <c r="UAK618" s="135"/>
      <c r="UAL618" s="135"/>
      <c r="UAM618" s="205"/>
      <c r="UAS618" s="135"/>
      <c r="UAT618" s="135"/>
      <c r="UAU618" s="205"/>
      <c r="UBA618" s="135"/>
      <c r="UBB618" s="135"/>
      <c r="UBC618" s="205"/>
      <c r="UBI618" s="135"/>
      <c r="UBJ618" s="135"/>
      <c r="UBK618" s="205"/>
      <c r="UBQ618" s="135"/>
      <c r="UBR618" s="135"/>
      <c r="UBS618" s="205"/>
      <c r="UBY618" s="135"/>
      <c r="UBZ618" s="135"/>
      <c r="UCA618" s="205"/>
      <c r="UCG618" s="135"/>
      <c r="UCH618" s="135"/>
      <c r="UCI618" s="205"/>
      <c r="UCO618" s="135"/>
      <c r="UCP618" s="135"/>
      <c r="UCQ618" s="205"/>
      <c r="UCW618" s="135"/>
      <c r="UCX618" s="135"/>
      <c r="UCY618" s="205"/>
      <c r="UDE618" s="135"/>
      <c r="UDF618" s="135"/>
      <c r="UDG618" s="205"/>
      <c r="UDM618" s="135"/>
      <c r="UDN618" s="135"/>
      <c r="UDO618" s="205"/>
      <c r="UDU618" s="135"/>
      <c r="UDV618" s="135"/>
      <c r="UDW618" s="205"/>
      <c r="UEC618" s="135"/>
      <c r="UED618" s="135"/>
      <c r="UEE618" s="205"/>
      <c r="UEK618" s="135"/>
      <c r="UEL618" s="135"/>
      <c r="UEM618" s="205"/>
      <c r="UES618" s="135"/>
      <c r="UET618" s="135"/>
      <c r="UEU618" s="205"/>
      <c r="UFA618" s="135"/>
      <c r="UFB618" s="135"/>
      <c r="UFC618" s="205"/>
      <c r="UFI618" s="135"/>
      <c r="UFJ618" s="135"/>
      <c r="UFK618" s="205"/>
      <c r="UFQ618" s="135"/>
      <c r="UFR618" s="135"/>
      <c r="UFS618" s="205"/>
      <c r="UFY618" s="135"/>
      <c r="UFZ618" s="135"/>
      <c r="UGA618" s="205"/>
      <c r="UGG618" s="135"/>
      <c r="UGH618" s="135"/>
      <c r="UGI618" s="205"/>
      <c r="UGO618" s="135"/>
      <c r="UGP618" s="135"/>
      <c r="UGQ618" s="205"/>
      <c r="UGW618" s="135"/>
      <c r="UGX618" s="135"/>
      <c r="UGY618" s="205"/>
      <c r="UHE618" s="135"/>
      <c r="UHF618" s="135"/>
      <c r="UHG618" s="205"/>
      <c r="UHM618" s="135"/>
      <c r="UHN618" s="135"/>
      <c r="UHO618" s="205"/>
      <c r="UHU618" s="135"/>
      <c r="UHV618" s="135"/>
      <c r="UHW618" s="205"/>
      <c r="UIC618" s="135"/>
      <c r="UID618" s="135"/>
      <c r="UIE618" s="205"/>
      <c r="UIK618" s="135"/>
      <c r="UIL618" s="135"/>
      <c r="UIM618" s="205"/>
      <c r="UIS618" s="135"/>
      <c r="UIT618" s="135"/>
      <c r="UIU618" s="205"/>
      <c r="UJA618" s="135"/>
      <c r="UJB618" s="135"/>
      <c r="UJC618" s="205"/>
      <c r="UJI618" s="135"/>
      <c r="UJJ618" s="135"/>
      <c r="UJK618" s="205"/>
      <c r="UJQ618" s="135"/>
      <c r="UJR618" s="135"/>
      <c r="UJS618" s="205"/>
      <c r="UJY618" s="135"/>
      <c r="UJZ618" s="135"/>
      <c r="UKA618" s="205"/>
      <c r="UKG618" s="135"/>
      <c r="UKH618" s="135"/>
      <c r="UKI618" s="205"/>
      <c r="UKO618" s="135"/>
      <c r="UKP618" s="135"/>
      <c r="UKQ618" s="205"/>
      <c r="UKW618" s="135"/>
      <c r="UKX618" s="135"/>
      <c r="UKY618" s="205"/>
      <c r="ULE618" s="135"/>
      <c r="ULF618" s="135"/>
      <c r="ULG618" s="205"/>
      <c r="ULM618" s="135"/>
      <c r="ULN618" s="135"/>
      <c r="ULO618" s="205"/>
      <c r="ULU618" s="135"/>
      <c r="ULV618" s="135"/>
      <c r="ULW618" s="205"/>
      <c r="UMC618" s="135"/>
      <c r="UMD618" s="135"/>
      <c r="UME618" s="205"/>
      <c r="UMK618" s="135"/>
      <c r="UML618" s="135"/>
      <c r="UMM618" s="205"/>
      <c r="UMS618" s="135"/>
      <c r="UMT618" s="135"/>
      <c r="UMU618" s="205"/>
      <c r="UNA618" s="135"/>
      <c r="UNB618" s="135"/>
      <c r="UNC618" s="205"/>
      <c r="UNI618" s="135"/>
      <c r="UNJ618" s="135"/>
      <c r="UNK618" s="205"/>
      <c r="UNQ618" s="135"/>
      <c r="UNR618" s="135"/>
      <c r="UNS618" s="205"/>
      <c r="UNY618" s="135"/>
      <c r="UNZ618" s="135"/>
      <c r="UOA618" s="205"/>
      <c r="UOG618" s="135"/>
      <c r="UOH618" s="135"/>
      <c r="UOI618" s="205"/>
      <c r="UOO618" s="135"/>
      <c r="UOP618" s="135"/>
      <c r="UOQ618" s="205"/>
      <c r="UOW618" s="135"/>
      <c r="UOX618" s="135"/>
      <c r="UOY618" s="205"/>
      <c r="UPE618" s="135"/>
      <c r="UPF618" s="135"/>
      <c r="UPG618" s="205"/>
      <c r="UPM618" s="135"/>
      <c r="UPN618" s="135"/>
      <c r="UPO618" s="205"/>
      <c r="UPU618" s="135"/>
      <c r="UPV618" s="135"/>
      <c r="UPW618" s="205"/>
      <c r="UQC618" s="135"/>
      <c r="UQD618" s="135"/>
      <c r="UQE618" s="205"/>
      <c r="UQK618" s="135"/>
      <c r="UQL618" s="135"/>
      <c r="UQM618" s="205"/>
      <c r="UQS618" s="135"/>
      <c r="UQT618" s="135"/>
      <c r="UQU618" s="205"/>
      <c r="URA618" s="135"/>
      <c r="URB618" s="135"/>
      <c r="URC618" s="205"/>
      <c r="URI618" s="135"/>
      <c r="URJ618" s="135"/>
      <c r="URK618" s="205"/>
      <c r="URQ618" s="135"/>
      <c r="URR618" s="135"/>
      <c r="URS618" s="205"/>
      <c r="URY618" s="135"/>
      <c r="URZ618" s="135"/>
      <c r="USA618" s="205"/>
      <c r="USG618" s="135"/>
      <c r="USH618" s="135"/>
      <c r="USI618" s="205"/>
      <c r="USO618" s="135"/>
      <c r="USP618" s="135"/>
      <c r="USQ618" s="205"/>
      <c r="USW618" s="135"/>
      <c r="USX618" s="135"/>
      <c r="USY618" s="205"/>
      <c r="UTE618" s="135"/>
      <c r="UTF618" s="135"/>
      <c r="UTG618" s="205"/>
      <c r="UTM618" s="135"/>
      <c r="UTN618" s="135"/>
      <c r="UTO618" s="205"/>
      <c r="UTU618" s="135"/>
      <c r="UTV618" s="135"/>
      <c r="UTW618" s="205"/>
      <c r="UUC618" s="135"/>
      <c r="UUD618" s="135"/>
      <c r="UUE618" s="205"/>
      <c r="UUK618" s="135"/>
      <c r="UUL618" s="135"/>
      <c r="UUM618" s="205"/>
      <c r="UUS618" s="135"/>
      <c r="UUT618" s="135"/>
      <c r="UUU618" s="205"/>
      <c r="UVA618" s="135"/>
      <c r="UVB618" s="135"/>
      <c r="UVC618" s="205"/>
      <c r="UVI618" s="135"/>
      <c r="UVJ618" s="135"/>
      <c r="UVK618" s="205"/>
      <c r="UVQ618" s="135"/>
      <c r="UVR618" s="135"/>
      <c r="UVS618" s="205"/>
      <c r="UVY618" s="135"/>
      <c r="UVZ618" s="135"/>
      <c r="UWA618" s="205"/>
      <c r="UWG618" s="135"/>
      <c r="UWH618" s="135"/>
      <c r="UWI618" s="205"/>
      <c r="UWO618" s="135"/>
      <c r="UWP618" s="135"/>
      <c r="UWQ618" s="205"/>
      <c r="UWW618" s="135"/>
      <c r="UWX618" s="135"/>
      <c r="UWY618" s="205"/>
      <c r="UXE618" s="135"/>
      <c r="UXF618" s="135"/>
      <c r="UXG618" s="205"/>
      <c r="UXM618" s="135"/>
      <c r="UXN618" s="135"/>
      <c r="UXO618" s="205"/>
      <c r="UXU618" s="135"/>
      <c r="UXV618" s="135"/>
      <c r="UXW618" s="205"/>
      <c r="UYC618" s="135"/>
      <c r="UYD618" s="135"/>
      <c r="UYE618" s="205"/>
      <c r="UYK618" s="135"/>
      <c r="UYL618" s="135"/>
      <c r="UYM618" s="205"/>
      <c r="UYS618" s="135"/>
      <c r="UYT618" s="135"/>
      <c r="UYU618" s="205"/>
      <c r="UZA618" s="135"/>
      <c r="UZB618" s="135"/>
      <c r="UZC618" s="205"/>
      <c r="UZI618" s="135"/>
      <c r="UZJ618" s="135"/>
      <c r="UZK618" s="205"/>
      <c r="UZQ618" s="135"/>
      <c r="UZR618" s="135"/>
      <c r="UZS618" s="205"/>
      <c r="UZY618" s="135"/>
      <c r="UZZ618" s="135"/>
      <c r="VAA618" s="205"/>
      <c r="VAG618" s="135"/>
      <c r="VAH618" s="135"/>
      <c r="VAI618" s="205"/>
      <c r="VAO618" s="135"/>
      <c r="VAP618" s="135"/>
      <c r="VAQ618" s="205"/>
      <c r="VAW618" s="135"/>
      <c r="VAX618" s="135"/>
      <c r="VAY618" s="205"/>
      <c r="VBE618" s="135"/>
      <c r="VBF618" s="135"/>
      <c r="VBG618" s="205"/>
      <c r="VBM618" s="135"/>
      <c r="VBN618" s="135"/>
      <c r="VBO618" s="205"/>
      <c r="VBU618" s="135"/>
      <c r="VBV618" s="135"/>
      <c r="VBW618" s="205"/>
      <c r="VCC618" s="135"/>
      <c r="VCD618" s="135"/>
      <c r="VCE618" s="205"/>
      <c r="VCK618" s="135"/>
      <c r="VCL618" s="135"/>
      <c r="VCM618" s="205"/>
      <c r="VCS618" s="135"/>
      <c r="VCT618" s="135"/>
      <c r="VCU618" s="205"/>
      <c r="VDA618" s="135"/>
      <c r="VDB618" s="135"/>
      <c r="VDC618" s="205"/>
      <c r="VDI618" s="135"/>
      <c r="VDJ618" s="135"/>
      <c r="VDK618" s="205"/>
      <c r="VDQ618" s="135"/>
      <c r="VDR618" s="135"/>
      <c r="VDS618" s="205"/>
      <c r="VDY618" s="135"/>
      <c r="VDZ618" s="135"/>
      <c r="VEA618" s="205"/>
      <c r="VEG618" s="135"/>
      <c r="VEH618" s="135"/>
      <c r="VEI618" s="205"/>
      <c r="VEO618" s="135"/>
      <c r="VEP618" s="135"/>
      <c r="VEQ618" s="205"/>
      <c r="VEW618" s="135"/>
      <c r="VEX618" s="135"/>
      <c r="VEY618" s="205"/>
      <c r="VFE618" s="135"/>
      <c r="VFF618" s="135"/>
      <c r="VFG618" s="205"/>
      <c r="VFM618" s="135"/>
      <c r="VFN618" s="135"/>
      <c r="VFO618" s="205"/>
      <c r="VFU618" s="135"/>
      <c r="VFV618" s="135"/>
      <c r="VFW618" s="205"/>
      <c r="VGC618" s="135"/>
      <c r="VGD618" s="135"/>
      <c r="VGE618" s="205"/>
      <c r="VGK618" s="135"/>
      <c r="VGL618" s="135"/>
      <c r="VGM618" s="205"/>
      <c r="VGS618" s="135"/>
      <c r="VGT618" s="135"/>
      <c r="VGU618" s="205"/>
      <c r="VHA618" s="135"/>
      <c r="VHB618" s="135"/>
      <c r="VHC618" s="205"/>
      <c r="VHI618" s="135"/>
      <c r="VHJ618" s="135"/>
      <c r="VHK618" s="205"/>
      <c r="VHQ618" s="135"/>
      <c r="VHR618" s="135"/>
      <c r="VHS618" s="205"/>
      <c r="VHY618" s="135"/>
      <c r="VHZ618" s="135"/>
      <c r="VIA618" s="205"/>
      <c r="VIG618" s="135"/>
      <c r="VIH618" s="135"/>
      <c r="VII618" s="205"/>
      <c r="VIO618" s="135"/>
      <c r="VIP618" s="135"/>
      <c r="VIQ618" s="205"/>
      <c r="VIW618" s="135"/>
      <c r="VIX618" s="135"/>
      <c r="VIY618" s="205"/>
      <c r="VJE618" s="135"/>
      <c r="VJF618" s="135"/>
      <c r="VJG618" s="205"/>
      <c r="VJM618" s="135"/>
      <c r="VJN618" s="135"/>
      <c r="VJO618" s="205"/>
      <c r="VJU618" s="135"/>
      <c r="VJV618" s="135"/>
      <c r="VJW618" s="205"/>
      <c r="VKC618" s="135"/>
      <c r="VKD618" s="135"/>
      <c r="VKE618" s="205"/>
      <c r="VKK618" s="135"/>
      <c r="VKL618" s="135"/>
      <c r="VKM618" s="205"/>
      <c r="VKS618" s="135"/>
      <c r="VKT618" s="135"/>
      <c r="VKU618" s="205"/>
      <c r="VLA618" s="135"/>
      <c r="VLB618" s="135"/>
      <c r="VLC618" s="205"/>
      <c r="VLI618" s="135"/>
      <c r="VLJ618" s="135"/>
      <c r="VLK618" s="205"/>
      <c r="VLQ618" s="135"/>
      <c r="VLR618" s="135"/>
      <c r="VLS618" s="205"/>
      <c r="VLY618" s="135"/>
      <c r="VLZ618" s="135"/>
      <c r="VMA618" s="205"/>
      <c r="VMG618" s="135"/>
      <c r="VMH618" s="135"/>
      <c r="VMI618" s="205"/>
      <c r="VMO618" s="135"/>
      <c r="VMP618" s="135"/>
      <c r="VMQ618" s="205"/>
      <c r="VMW618" s="135"/>
      <c r="VMX618" s="135"/>
      <c r="VMY618" s="205"/>
      <c r="VNE618" s="135"/>
      <c r="VNF618" s="135"/>
      <c r="VNG618" s="205"/>
      <c r="VNM618" s="135"/>
      <c r="VNN618" s="135"/>
      <c r="VNO618" s="205"/>
      <c r="VNU618" s="135"/>
      <c r="VNV618" s="135"/>
      <c r="VNW618" s="205"/>
      <c r="VOC618" s="135"/>
      <c r="VOD618" s="135"/>
      <c r="VOE618" s="205"/>
      <c r="VOK618" s="135"/>
      <c r="VOL618" s="135"/>
      <c r="VOM618" s="205"/>
      <c r="VOS618" s="135"/>
      <c r="VOT618" s="135"/>
      <c r="VOU618" s="205"/>
      <c r="VPA618" s="135"/>
      <c r="VPB618" s="135"/>
      <c r="VPC618" s="205"/>
      <c r="VPI618" s="135"/>
      <c r="VPJ618" s="135"/>
      <c r="VPK618" s="205"/>
      <c r="VPQ618" s="135"/>
      <c r="VPR618" s="135"/>
      <c r="VPS618" s="205"/>
      <c r="VPY618" s="135"/>
      <c r="VPZ618" s="135"/>
      <c r="VQA618" s="205"/>
      <c r="VQG618" s="135"/>
      <c r="VQH618" s="135"/>
      <c r="VQI618" s="205"/>
      <c r="VQO618" s="135"/>
      <c r="VQP618" s="135"/>
      <c r="VQQ618" s="205"/>
      <c r="VQW618" s="135"/>
      <c r="VQX618" s="135"/>
      <c r="VQY618" s="205"/>
      <c r="VRE618" s="135"/>
      <c r="VRF618" s="135"/>
      <c r="VRG618" s="205"/>
      <c r="VRM618" s="135"/>
      <c r="VRN618" s="135"/>
      <c r="VRO618" s="205"/>
      <c r="VRU618" s="135"/>
      <c r="VRV618" s="135"/>
      <c r="VRW618" s="205"/>
      <c r="VSC618" s="135"/>
      <c r="VSD618" s="135"/>
      <c r="VSE618" s="205"/>
      <c r="VSK618" s="135"/>
      <c r="VSL618" s="135"/>
      <c r="VSM618" s="205"/>
      <c r="VSS618" s="135"/>
      <c r="VST618" s="135"/>
      <c r="VSU618" s="205"/>
      <c r="VTA618" s="135"/>
      <c r="VTB618" s="135"/>
      <c r="VTC618" s="205"/>
      <c r="VTI618" s="135"/>
      <c r="VTJ618" s="135"/>
      <c r="VTK618" s="205"/>
      <c r="VTQ618" s="135"/>
      <c r="VTR618" s="135"/>
      <c r="VTS618" s="205"/>
      <c r="VTY618" s="135"/>
      <c r="VTZ618" s="135"/>
      <c r="VUA618" s="205"/>
      <c r="VUG618" s="135"/>
      <c r="VUH618" s="135"/>
      <c r="VUI618" s="205"/>
      <c r="VUO618" s="135"/>
      <c r="VUP618" s="135"/>
      <c r="VUQ618" s="205"/>
      <c r="VUW618" s="135"/>
      <c r="VUX618" s="135"/>
      <c r="VUY618" s="205"/>
      <c r="VVE618" s="135"/>
      <c r="VVF618" s="135"/>
      <c r="VVG618" s="205"/>
      <c r="VVM618" s="135"/>
      <c r="VVN618" s="135"/>
      <c r="VVO618" s="205"/>
      <c r="VVU618" s="135"/>
      <c r="VVV618" s="135"/>
      <c r="VVW618" s="205"/>
      <c r="VWC618" s="135"/>
      <c r="VWD618" s="135"/>
      <c r="VWE618" s="205"/>
      <c r="VWK618" s="135"/>
      <c r="VWL618" s="135"/>
      <c r="VWM618" s="205"/>
      <c r="VWS618" s="135"/>
      <c r="VWT618" s="135"/>
      <c r="VWU618" s="205"/>
      <c r="VXA618" s="135"/>
      <c r="VXB618" s="135"/>
      <c r="VXC618" s="205"/>
      <c r="VXI618" s="135"/>
      <c r="VXJ618" s="135"/>
      <c r="VXK618" s="205"/>
      <c r="VXQ618" s="135"/>
      <c r="VXR618" s="135"/>
      <c r="VXS618" s="205"/>
      <c r="VXY618" s="135"/>
      <c r="VXZ618" s="135"/>
      <c r="VYA618" s="205"/>
      <c r="VYG618" s="135"/>
      <c r="VYH618" s="135"/>
      <c r="VYI618" s="205"/>
      <c r="VYO618" s="135"/>
      <c r="VYP618" s="135"/>
      <c r="VYQ618" s="205"/>
      <c r="VYW618" s="135"/>
      <c r="VYX618" s="135"/>
      <c r="VYY618" s="205"/>
      <c r="VZE618" s="135"/>
      <c r="VZF618" s="135"/>
      <c r="VZG618" s="205"/>
      <c r="VZM618" s="135"/>
      <c r="VZN618" s="135"/>
      <c r="VZO618" s="205"/>
      <c r="VZU618" s="135"/>
      <c r="VZV618" s="135"/>
      <c r="VZW618" s="205"/>
      <c r="WAC618" s="135"/>
      <c r="WAD618" s="135"/>
      <c r="WAE618" s="205"/>
      <c r="WAK618" s="135"/>
      <c r="WAL618" s="135"/>
      <c r="WAM618" s="205"/>
      <c r="WAS618" s="135"/>
      <c r="WAT618" s="135"/>
      <c r="WAU618" s="205"/>
      <c r="WBA618" s="135"/>
      <c r="WBB618" s="135"/>
      <c r="WBC618" s="205"/>
      <c r="WBI618" s="135"/>
      <c r="WBJ618" s="135"/>
      <c r="WBK618" s="205"/>
      <c r="WBQ618" s="135"/>
      <c r="WBR618" s="135"/>
      <c r="WBS618" s="205"/>
      <c r="WBY618" s="135"/>
      <c r="WBZ618" s="135"/>
      <c r="WCA618" s="205"/>
      <c r="WCG618" s="135"/>
      <c r="WCH618" s="135"/>
      <c r="WCI618" s="205"/>
      <c r="WCO618" s="135"/>
      <c r="WCP618" s="135"/>
      <c r="WCQ618" s="205"/>
      <c r="WCW618" s="135"/>
      <c r="WCX618" s="135"/>
      <c r="WCY618" s="205"/>
      <c r="WDE618" s="135"/>
      <c r="WDF618" s="135"/>
      <c r="WDG618" s="205"/>
      <c r="WDM618" s="135"/>
      <c r="WDN618" s="135"/>
      <c r="WDO618" s="205"/>
      <c r="WDU618" s="135"/>
      <c r="WDV618" s="135"/>
      <c r="WDW618" s="205"/>
      <c r="WEC618" s="135"/>
      <c r="WED618" s="135"/>
      <c r="WEE618" s="205"/>
      <c r="WEK618" s="135"/>
      <c r="WEL618" s="135"/>
      <c r="WEM618" s="205"/>
      <c r="WES618" s="135"/>
      <c r="WET618" s="135"/>
      <c r="WEU618" s="205"/>
      <c r="WFA618" s="135"/>
      <c r="WFB618" s="135"/>
      <c r="WFC618" s="205"/>
      <c r="WFI618" s="135"/>
      <c r="WFJ618" s="135"/>
      <c r="WFK618" s="205"/>
      <c r="WFQ618" s="135"/>
      <c r="WFR618" s="135"/>
      <c r="WFS618" s="205"/>
      <c r="WFY618" s="135"/>
      <c r="WFZ618" s="135"/>
      <c r="WGA618" s="205"/>
      <c r="WGG618" s="135"/>
      <c r="WGH618" s="135"/>
      <c r="WGI618" s="205"/>
      <c r="WGO618" s="135"/>
      <c r="WGP618" s="135"/>
      <c r="WGQ618" s="205"/>
      <c r="WGW618" s="135"/>
      <c r="WGX618" s="135"/>
      <c r="WGY618" s="205"/>
      <c r="WHE618" s="135"/>
      <c r="WHF618" s="135"/>
      <c r="WHG618" s="205"/>
      <c r="WHM618" s="135"/>
      <c r="WHN618" s="135"/>
      <c r="WHO618" s="205"/>
      <c r="WHU618" s="135"/>
      <c r="WHV618" s="135"/>
      <c r="WHW618" s="205"/>
      <c r="WIC618" s="135"/>
      <c r="WID618" s="135"/>
      <c r="WIE618" s="205"/>
      <c r="WIK618" s="135"/>
      <c r="WIL618" s="135"/>
      <c r="WIM618" s="205"/>
      <c r="WIS618" s="135"/>
      <c r="WIT618" s="135"/>
      <c r="WIU618" s="205"/>
      <c r="WJA618" s="135"/>
      <c r="WJB618" s="135"/>
      <c r="WJC618" s="205"/>
      <c r="WJI618" s="135"/>
      <c r="WJJ618" s="135"/>
      <c r="WJK618" s="205"/>
      <c r="WJQ618" s="135"/>
      <c r="WJR618" s="135"/>
      <c r="WJS618" s="205"/>
      <c r="WJY618" s="135"/>
      <c r="WJZ618" s="135"/>
      <c r="WKA618" s="205"/>
      <c r="WKG618" s="135"/>
      <c r="WKH618" s="135"/>
      <c r="WKI618" s="205"/>
      <c r="WKO618" s="135"/>
      <c r="WKP618" s="135"/>
      <c r="WKQ618" s="205"/>
      <c r="WKW618" s="135"/>
      <c r="WKX618" s="135"/>
      <c r="WKY618" s="205"/>
      <c r="WLE618" s="135"/>
      <c r="WLF618" s="135"/>
      <c r="WLG618" s="205"/>
      <c r="WLM618" s="135"/>
      <c r="WLN618" s="135"/>
      <c r="WLO618" s="205"/>
      <c r="WLU618" s="135"/>
      <c r="WLV618" s="135"/>
      <c r="WLW618" s="205"/>
      <c r="WMC618" s="135"/>
      <c r="WMD618" s="135"/>
      <c r="WME618" s="205"/>
      <c r="WMK618" s="135"/>
      <c r="WML618" s="135"/>
      <c r="WMM618" s="205"/>
      <c r="WMS618" s="135"/>
      <c r="WMT618" s="135"/>
      <c r="WMU618" s="205"/>
      <c r="WNA618" s="135"/>
      <c r="WNB618" s="135"/>
      <c r="WNC618" s="205"/>
      <c r="WNI618" s="135"/>
      <c r="WNJ618" s="135"/>
      <c r="WNK618" s="205"/>
      <c r="WNQ618" s="135"/>
      <c r="WNR618" s="135"/>
      <c r="WNS618" s="205"/>
      <c r="WNY618" s="135"/>
      <c r="WNZ618" s="135"/>
      <c r="WOA618" s="205"/>
      <c r="WOG618" s="135"/>
      <c r="WOH618" s="135"/>
      <c r="WOI618" s="205"/>
      <c r="WOO618" s="135"/>
      <c r="WOP618" s="135"/>
      <c r="WOQ618" s="205"/>
      <c r="WOW618" s="135"/>
      <c r="WOX618" s="135"/>
      <c r="WOY618" s="205"/>
      <c r="WPE618" s="135"/>
      <c r="WPF618" s="135"/>
      <c r="WPG618" s="205"/>
      <c r="WPM618" s="135"/>
      <c r="WPN618" s="135"/>
      <c r="WPO618" s="205"/>
      <c r="WPU618" s="135"/>
      <c r="WPV618" s="135"/>
      <c r="WPW618" s="205"/>
      <c r="WQC618" s="135"/>
      <c r="WQD618" s="135"/>
      <c r="WQE618" s="205"/>
      <c r="WQK618" s="135"/>
      <c r="WQL618" s="135"/>
      <c r="WQM618" s="205"/>
      <c r="WQS618" s="135"/>
      <c r="WQT618" s="135"/>
      <c r="WQU618" s="205"/>
      <c r="WRA618" s="135"/>
      <c r="WRB618" s="135"/>
      <c r="WRC618" s="205"/>
      <c r="WRI618" s="135"/>
      <c r="WRJ618" s="135"/>
      <c r="WRK618" s="205"/>
      <c r="WRQ618" s="135"/>
      <c r="WRR618" s="135"/>
      <c r="WRS618" s="205"/>
      <c r="WRY618" s="135"/>
      <c r="WRZ618" s="135"/>
      <c r="WSA618" s="205"/>
      <c r="WSG618" s="135"/>
      <c r="WSH618" s="135"/>
      <c r="WSI618" s="205"/>
      <c r="WSO618" s="135"/>
      <c r="WSP618" s="135"/>
      <c r="WSQ618" s="205"/>
      <c r="WSW618" s="135"/>
      <c r="WSX618" s="135"/>
      <c r="WSY618" s="205"/>
      <c r="WTE618" s="135"/>
      <c r="WTF618" s="135"/>
      <c r="WTG618" s="205"/>
      <c r="WTM618" s="135"/>
      <c r="WTN618" s="135"/>
      <c r="WTO618" s="205"/>
      <c r="WTU618" s="135"/>
      <c r="WTV618" s="135"/>
      <c r="WTW618" s="205"/>
      <c r="WUC618" s="135"/>
      <c r="WUD618" s="135"/>
      <c r="WUE618" s="205"/>
      <c r="WUK618" s="135"/>
      <c r="WUL618" s="135"/>
      <c r="WUM618" s="205"/>
      <c r="WUS618" s="135"/>
      <c r="WUT618" s="135"/>
      <c r="WUU618" s="205"/>
      <c r="WVA618" s="135"/>
      <c r="WVB618" s="135"/>
      <c r="WVC618" s="205"/>
      <c r="WVI618" s="135"/>
      <c r="WVJ618" s="135"/>
      <c r="WVK618" s="205"/>
      <c r="WVQ618" s="135"/>
      <c r="WVR618" s="135"/>
      <c r="WVS618" s="205"/>
      <c r="WVY618" s="135"/>
      <c r="WVZ618" s="135"/>
      <c r="WWA618" s="205"/>
      <c r="WWG618" s="135"/>
      <c r="WWH618" s="135"/>
      <c r="WWI618" s="205"/>
      <c r="WWO618" s="135"/>
      <c r="WWP618" s="135"/>
      <c r="WWQ618" s="205"/>
      <c r="WWW618" s="135"/>
      <c r="WWX618" s="135"/>
      <c r="WWY618" s="205"/>
      <c r="WXE618" s="135"/>
      <c r="WXF618" s="135"/>
      <c r="WXG618" s="205"/>
      <c r="WXM618" s="135"/>
      <c r="WXN618" s="135"/>
      <c r="WXO618" s="205"/>
      <c r="WXU618" s="135"/>
      <c r="WXV618" s="135"/>
      <c r="WXW618" s="205"/>
      <c r="WYC618" s="135"/>
      <c r="WYD618" s="135"/>
      <c r="WYE618" s="205"/>
      <c r="WYK618" s="135"/>
      <c r="WYL618" s="135"/>
      <c r="WYM618" s="205"/>
      <c r="WYS618" s="135"/>
      <c r="WYT618" s="135"/>
      <c r="WYU618" s="205"/>
      <c r="WZA618" s="135"/>
      <c r="WZB618" s="135"/>
      <c r="WZC618" s="205"/>
      <c r="WZI618" s="135"/>
      <c r="WZJ618" s="135"/>
      <c r="WZK618" s="205"/>
      <c r="WZQ618" s="135"/>
      <c r="WZR618" s="135"/>
      <c r="WZS618" s="205"/>
      <c r="WZY618" s="135"/>
      <c r="WZZ618" s="135"/>
      <c r="XAA618" s="205"/>
      <c r="XAG618" s="135"/>
      <c r="XAH618" s="135"/>
      <c r="XAI618" s="205"/>
      <c r="XAO618" s="135"/>
      <c r="XAP618" s="135"/>
      <c r="XAQ618" s="205"/>
      <c r="XAW618" s="135"/>
      <c r="XAX618" s="135"/>
      <c r="XAY618" s="205"/>
      <c r="XBE618" s="135"/>
      <c r="XBF618" s="135"/>
      <c r="XBG618" s="205"/>
      <c r="XBM618" s="135"/>
      <c r="XBN618" s="135"/>
      <c r="XBO618" s="205"/>
      <c r="XBU618" s="135"/>
      <c r="XBV618" s="135"/>
      <c r="XBW618" s="205"/>
      <c r="XCC618" s="135"/>
      <c r="XCD618" s="135"/>
      <c r="XCE618" s="205"/>
      <c r="XCK618" s="135"/>
      <c r="XCL618" s="135"/>
      <c r="XCM618" s="205"/>
      <c r="XCS618" s="135"/>
      <c r="XCT618" s="135"/>
      <c r="XCU618" s="205"/>
      <c r="XDA618" s="135"/>
      <c r="XDB618" s="135"/>
      <c r="XDC618" s="205"/>
      <c r="XDI618" s="135"/>
      <c r="XDJ618" s="135"/>
      <c r="XDK618" s="205"/>
      <c r="XDQ618" s="135"/>
      <c r="XDR618" s="135"/>
      <c r="XDS618" s="205"/>
      <c r="XDY618" s="135"/>
      <c r="XDZ618" s="135"/>
      <c r="XEA618" s="205"/>
      <c r="XEG618" s="135"/>
      <c r="XEH618" s="135"/>
      <c r="XEI618" s="205"/>
      <c r="XEO618" s="135"/>
      <c r="XEP618" s="135"/>
      <c r="XEQ618" s="205"/>
      <c r="XEW618" s="135"/>
      <c r="XEX618" s="135"/>
      <c r="XEY618" s="205"/>
    </row>
    <row r="619" ht="18.75" customHeight="1" spans="1:10">
      <c r="A619" s="191" t="s">
        <v>806</v>
      </c>
      <c r="B619" s="191"/>
      <c r="C619" s="202">
        <v>2000000</v>
      </c>
      <c r="D619" s="204">
        <f t="shared" ref="D619:F619" si="114">SUM(D620:D621)</f>
        <v>0</v>
      </c>
      <c r="E619" s="204">
        <f t="shared" si="114"/>
        <v>0</v>
      </c>
      <c r="F619" s="204">
        <f t="shared" si="114"/>
        <v>0</v>
      </c>
      <c r="G619" s="204"/>
      <c r="H619" s="204"/>
      <c r="I619" s="159"/>
      <c r="J619" s="446"/>
    </row>
    <row r="620" ht="18.75" customHeight="1" spans="1:10">
      <c r="A620" s="433"/>
      <c r="B620" s="434" t="s">
        <v>807</v>
      </c>
      <c r="C620" s="252">
        <v>1000000</v>
      </c>
      <c r="D620" s="249"/>
      <c r="E620" s="249"/>
      <c r="F620" s="249"/>
      <c r="G620" s="249"/>
      <c r="H620" s="249"/>
      <c r="I620" s="267"/>
      <c r="J620" s="434"/>
    </row>
    <row r="621" ht="18.75" customHeight="1" spans="1:10">
      <c r="A621" s="433"/>
      <c r="B621" s="434" t="s">
        <v>808</v>
      </c>
      <c r="C621" s="252">
        <v>1000000</v>
      </c>
      <c r="D621" s="249"/>
      <c r="E621" s="249"/>
      <c r="F621" s="249"/>
      <c r="G621" s="249"/>
      <c r="H621" s="249"/>
      <c r="I621" s="267"/>
      <c r="J621" s="434"/>
    </row>
    <row r="622" ht="18.75" customHeight="1" spans="1:10">
      <c r="A622" s="191" t="s">
        <v>809</v>
      </c>
      <c r="B622" s="191"/>
      <c r="C622" s="202">
        <v>524200</v>
      </c>
      <c r="D622" s="204">
        <f t="shared" ref="D622:F622" si="115">SUM(D623:D624)</f>
        <v>524200</v>
      </c>
      <c r="E622" s="204">
        <f t="shared" si="115"/>
        <v>524200</v>
      </c>
      <c r="F622" s="204">
        <f t="shared" si="115"/>
        <v>0</v>
      </c>
      <c r="G622" s="204"/>
      <c r="H622" s="204"/>
      <c r="I622" s="159"/>
      <c r="J622" s="447"/>
    </row>
    <row r="623" ht="18.75" customHeight="1" spans="1:10">
      <c r="A623" s="433"/>
      <c r="B623" s="402" t="s">
        <v>810</v>
      </c>
      <c r="C623" s="382">
        <v>350000</v>
      </c>
      <c r="D623" s="249">
        <f>SUM(E623:H623)</f>
        <v>350000</v>
      </c>
      <c r="E623" s="249">
        <v>350000</v>
      </c>
      <c r="F623" s="249"/>
      <c r="G623" s="249"/>
      <c r="H623" s="249"/>
      <c r="I623" s="267"/>
      <c r="J623" s="448" t="s">
        <v>811</v>
      </c>
    </row>
    <row r="624" ht="18.75" customHeight="1" spans="1:10">
      <c r="A624" s="433"/>
      <c r="B624" s="402" t="s">
        <v>812</v>
      </c>
      <c r="C624" s="382">
        <v>174200</v>
      </c>
      <c r="D624" s="249">
        <v>174200</v>
      </c>
      <c r="E624" s="249">
        <v>174200</v>
      </c>
      <c r="F624" s="249"/>
      <c r="G624" s="249"/>
      <c r="H624" s="249"/>
      <c r="I624" s="267"/>
      <c r="J624" s="449" t="s">
        <v>813</v>
      </c>
    </row>
    <row r="625" ht="18.75" customHeight="1" spans="1:10">
      <c r="A625" s="191" t="s">
        <v>814</v>
      </c>
      <c r="B625" s="191"/>
      <c r="C625" s="435">
        <v>80000</v>
      </c>
      <c r="D625" s="436">
        <f t="shared" ref="D625:F625" si="116">SUM(D626)</f>
        <v>200000</v>
      </c>
      <c r="E625" s="436">
        <f t="shared" si="116"/>
        <v>200000</v>
      </c>
      <c r="F625" s="437">
        <f t="shared" si="116"/>
        <v>0</v>
      </c>
      <c r="G625" s="437"/>
      <c r="H625" s="437"/>
      <c r="I625" s="450"/>
      <c r="J625" s="449"/>
    </row>
    <row r="626" ht="18.75" customHeight="1" spans="1:10">
      <c r="A626" s="438"/>
      <c r="B626" s="402" t="s">
        <v>815</v>
      </c>
      <c r="C626" s="382">
        <v>80000</v>
      </c>
      <c r="D626" s="249">
        <f>SUM(E626:H626)</f>
        <v>200000</v>
      </c>
      <c r="E626" s="249">
        <v>200000</v>
      </c>
      <c r="F626" s="249"/>
      <c r="G626" s="249"/>
      <c r="H626" s="249"/>
      <c r="I626" s="267"/>
      <c r="J626" s="449"/>
    </row>
    <row r="627" ht="18.75" customHeight="1" spans="1:10">
      <c r="A627" s="135" t="s">
        <v>816</v>
      </c>
      <c r="B627" s="135"/>
      <c r="C627" s="205">
        <v>40000000</v>
      </c>
      <c r="D627" s="123">
        <f t="shared" ref="D627:F627" si="117">SUM(D628)</f>
        <v>40000000</v>
      </c>
      <c r="E627" s="123">
        <f t="shared" si="117"/>
        <v>40000000</v>
      </c>
      <c r="F627" s="123">
        <f t="shared" si="117"/>
        <v>0</v>
      </c>
      <c r="G627" s="123"/>
      <c r="H627" s="123"/>
      <c r="I627" s="135"/>
      <c r="J627" s="135"/>
    </row>
    <row r="628" ht="18.75" customHeight="1" spans="1:10">
      <c r="A628" s="207"/>
      <c r="B628" s="404" t="s">
        <v>817</v>
      </c>
      <c r="C628" s="405">
        <v>40000000</v>
      </c>
      <c r="D628" s="249">
        <v>40000000</v>
      </c>
      <c r="E628" s="249">
        <v>40000000</v>
      </c>
      <c r="F628" s="249"/>
      <c r="G628" s="249"/>
      <c r="H628" s="249"/>
      <c r="I628" s="267"/>
      <c r="J628" s="446" t="s">
        <v>818</v>
      </c>
    </row>
    <row r="629" ht="18.75" customHeight="1" spans="1:10">
      <c r="A629" s="135" t="s">
        <v>819</v>
      </c>
      <c r="B629" s="135"/>
      <c r="C629" s="205">
        <v>778437000</v>
      </c>
      <c r="D629" s="123">
        <f t="shared" ref="D629:H629" si="118">D630+D637+D639+D646+D648+D657+D660</f>
        <v>514191000</v>
      </c>
      <c r="E629" s="123">
        <f t="shared" si="118"/>
        <v>513891000</v>
      </c>
      <c r="F629" s="123">
        <f t="shared" si="118"/>
        <v>0</v>
      </c>
      <c r="G629" s="123">
        <f t="shared" si="118"/>
        <v>200000000</v>
      </c>
      <c r="H629" s="123">
        <f t="shared" si="118"/>
        <v>0</v>
      </c>
      <c r="I629" s="135"/>
      <c r="J629" s="135"/>
    </row>
    <row r="630" ht="18.75" customHeight="1" spans="1:10">
      <c r="A630" s="191" t="s">
        <v>820</v>
      </c>
      <c r="B630" s="191"/>
      <c r="C630" s="202">
        <v>800000</v>
      </c>
      <c r="D630" s="204">
        <f t="shared" ref="D630:F630" si="119">SUM(D631:D636)</f>
        <v>700000</v>
      </c>
      <c r="E630" s="204">
        <f t="shared" si="119"/>
        <v>400000</v>
      </c>
      <c r="F630" s="204">
        <f t="shared" si="119"/>
        <v>0</v>
      </c>
      <c r="G630" s="204"/>
      <c r="H630" s="204"/>
      <c r="I630" s="159"/>
      <c r="J630" s="354"/>
    </row>
    <row r="631" ht="18.75" customHeight="1" spans="1:10">
      <c r="A631" s="403"/>
      <c r="B631" s="404" t="s">
        <v>821</v>
      </c>
      <c r="C631" s="405">
        <v>300000</v>
      </c>
      <c r="D631" s="249">
        <v>300000</v>
      </c>
      <c r="E631" s="249">
        <v>300000</v>
      </c>
      <c r="F631" s="249"/>
      <c r="G631" s="249"/>
      <c r="H631" s="249"/>
      <c r="I631" s="267"/>
      <c r="J631" s="416" t="s">
        <v>822</v>
      </c>
    </row>
    <row r="632" ht="18.75" customHeight="1" spans="1:10">
      <c r="A632" s="403"/>
      <c r="B632" s="148" t="s">
        <v>823</v>
      </c>
      <c r="C632" s="439">
        <v>100000</v>
      </c>
      <c r="D632" s="249"/>
      <c r="E632" s="249"/>
      <c r="F632" s="249"/>
      <c r="G632" s="249"/>
      <c r="H632" s="249"/>
      <c r="I632" s="267"/>
      <c r="J632" s="416" t="s">
        <v>824</v>
      </c>
    </row>
    <row r="633" ht="18.75" customHeight="1" spans="1:10">
      <c r="A633" s="403"/>
      <c r="B633" s="404" t="s">
        <v>825</v>
      </c>
      <c r="C633" s="405">
        <v>100000</v>
      </c>
      <c r="D633" s="249">
        <v>100000</v>
      </c>
      <c r="E633" s="249">
        <v>100000</v>
      </c>
      <c r="F633" s="249"/>
      <c r="G633" s="249"/>
      <c r="H633" s="249"/>
      <c r="I633" s="267"/>
      <c r="J633" s="394" t="s">
        <v>826</v>
      </c>
    </row>
    <row r="634" ht="18.75" customHeight="1" spans="1:10">
      <c r="A634" s="403"/>
      <c r="B634" s="404" t="s">
        <v>827</v>
      </c>
      <c r="C634" s="405">
        <v>100000</v>
      </c>
      <c r="D634" s="249">
        <v>100000</v>
      </c>
      <c r="E634" s="249"/>
      <c r="F634" s="249"/>
      <c r="G634" s="249"/>
      <c r="H634" s="249"/>
      <c r="I634" s="267"/>
      <c r="J634" s="416" t="s">
        <v>828</v>
      </c>
    </row>
    <row r="635" ht="18.75" customHeight="1" spans="1:10">
      <c r="A635" s="403"/>
      <c r="B635" s="404" t="s">
        <v>829</v>
      </c>
      <c r="C635" s="405">
        <v>100000</v>
      </c>
      <c r="D635" s="249">
        <v>100000</v>
      </c>
      <c r="E635" s="249"/>
      <c r="F635" s="249"/>
      <c r="G635" s="249"/>
      <c r="H635" s="249"/>
      <c r="I635" s="267"/>
      <c r="J635" s="416" t="s">
        <v>830</v>
      </c>
    </row>
    <row r="636" ht="18.75" customHeight="1" spans="1:10">
      <c r="A636" s="403"/>
      <c r="B636" s="404" t="s">
        <v>831</v>
      </c>
      <c r="C636" s="405">
        <v>100000</v>
      </c>
      <c r="D636" s="249">
        <v>100000</v>
      </c>
      <c r="E636" s="249"/>
      <c r="F636" s="249"/>
      <c r="G636" s="249"/>
      <c r="H636" s="249"/>
      <c r="I636" s="267"/>
      <c r="J636" s="394" t="s">
        <v>822</v>
      </c>
    </row>
    <row r="637" ht="18.75" customHeight="1" spans="1:10">
      <c r="A637" s="191" t="s">
        <v>832</v>
      </c>
      <c r="B637" s="191"/>
      <c r="C637" s="202">
        <v>7500000</v>
      </c>
      <c r="D637" s="204">
        <f t="shared" ref="D637:G637" si="120">SUM(D638:D638)</f>
        <v>7500000</v>
      </c>
      <c r="E637" s="204">
        <f t="shared" si="120"/>
        <v>7500000</v>
      </c>
      <c r="F637" s="204">
        <f t="shared" si="120"/>
        <v>0</v>
      </c>
      <c r="G637" s="204">
        <f t="shared" si="120"/>
        <v>0</v>
      </c>
      <c r="H637" s="204"/>
      <c r="I637" s="159"/>
      <c r="J637" s="451"/>
    </row>
    <row r="638" ht="18.75" customHeight="1" spans="1:10">
      <c r="A638" s="403"/>
      <c r="B638" s="378" t="s">
        <v>833</v>
      </c>
      <c r="C638" s="279">
        <v>7500000</v>
      </c>
      <c r="D638" s="249">
        <v>7500000</v>
      </c>
      <c r="E638" s="249">
        <v>7500000</v>
      </c>
      <c r="F638" s="249"/>
      <c r="G638" s="249"/>
      <c r="H638" s="249"/>
      <c r="I638" s="267"/>
      <c r="J638" s="452" t="s">
        <v>834</v>
      </c>
    </row>
    <row r="639" ht="18.75" customHeight="1" spans="1:10">
      <c r="A639" s="191" t="s">
        <v>835</v>
      </c>
      <c r="B639" s="191"/>
      <c r="C639" s="202">
        <v>1530000</v>
      </c>
      <c r="D639" s="204">
        <f>SUM(D640:D645)</f>
        <v>800000</v>
      </c>
      <c r="E639" s="204">
        <f>SUM(E640:E645)</f>
        <v>800000</v>
      </c>
      <c r="F639" s="204">
        <f>SUM(F640:F644)</f>
        <v>0</v>
      </c>
      <c r="G639" s="204"/>
      <c r="H639" s="204"/>
      <c r="I639" s="159"/>
      <c r="J639" s="451"/>
    </row>
    <row r="640" ht="18.75" customHeight="1" spans="1:10">
      <c r="A640" s="403"/>
      <c r="B640" s="404" t="s">
        <v>836</v>
      </c>
      <c r="C640" s="405">
        <v>450000</v>
      </c>
      <c r="D640" s="249">
        <v>450000</v>
      </c>
      <c r="E640" s="249">
        <v>450000</v>
      </c>
      <c r="F640" s="249"/>
      <c r="G640" s="249"/>
      <c r="H640" s="249"/>
      <c r="I640" s="267"/>
      <c r="J640" s="416"/>
    </row>
    <row r="641" ht="18.75" customHeight="1" spans="1:10">
      <c r="A641" s="403"/>
      <c r="B641" s="404" t="s">
        <v>837</v>
      </c>
      <c r="C641" s="405">
        <v>50000</v>
      </c>
      <c r="D641" s="249">
        <v>50000</v>
      </c>
      <c r="E641" s="249">
        <v>50000</v>
      </c>
      <c r="F641" s="249"/>
      <c r="G641" s="249"/>
      <c r="H641" s="249"/>
      <c r="I641" s="267"/>
      <c r="J641" s="416"/>
    </row>
    <row r="642" ht="18.75" customHeight="1" spans="1:10">
      <c r="A642" s="403"/>
      <c r="B642" s="404" t="s">
        <v>838</v>
      </c>
      <c r="C642" s="405">
        <v>200000</v>
      </c>
      <c r="D642" s="249">
        <v>200000</v>
      </c>
      <c r="E642" s="249">
        <v>200000</v>
      </c>
      <c r="F642" s="249"/>
      <c r="G642" s="249"/>
      <c r="H642" s="249"/>
      <c r="I642" s="267"/>
      <c r="J642" s="416"/>
    </row>
    <row r="643" ht="18.75" customHeight="1" spans="1:10">
      <c r="A643" s="403"/>
      <c r="B643" s="404" t="s">
        <v>839</v>
      </c>
      <c r="C643" s="405">
        <v>100000</v>
      </c>
      <c r="D643" s="249">
        <v>100000</v>
      </c>
      <c r="E643" s="249">
        <v>100000</v>
      </c>
      <c r="F643" s="249"/>
      <c r="G643" s="249"/>
      <c r="H643" s="249"/>
      <c r="I643" s="267"/>
      <c r="J643" s="416"/>
    </row>
    <row r="644" ht="18.75" customHeight="1" spans="1:10">
      <c r="A644" s="403"/>
      <c r="B644" s="404" t="s">
        <v>840</v>
      </c>
      <c r="C644" s="405">
        <v>400000</v>
      </c>
      <c r="D644" s="249"/>
      <c r="E644" s="249"/>
      <c r="F644" s="249"/>
      <c r="G644" s="249"/>
      <c r="H644" s="249"/>
      <c r="I644" s="267"/>
      <c r="J644" s="416"/>
    </row>
    <row r="645" ht="18.75" customHeight="1" spans="1:10">
      <c r="A645" s="403"/>
      <c r="B645" s="404" t="s">
        <v>841</v>
      </c>
      <c r="C645" s="405">
        <v>330000</v>
      </c>
      <c r="D645" s="249"/>
      <c r="E645" s="249"/>
      <c r="F645" s="249"/>
      <c r="G645" s="249"/>
      <c r="H645" s="249"/>
      <c r="I645" s="267"/>
      <c r="J645" s="416" t="s">
        <v>842</v>
      </c>
    </row>
    <row r="646" ht="18.75" customHeight="1" spans="1:10">
      <c r="A646" s="191" t="s">
        <v>843</v>
      </c>
      <c r="B646" s="191"/>
      <c r="C646" s="202">
        <v>40000000</v>
      </c>
      <c r="D646" s="204">
        <f t="shared" ref="D646:F646" si="121">SUM(D647:D647)</f>
        <v>40000000</v>
      </c>
      <c r="E646" s="204">
        <f t="shared" si="121"/>
        <v>40000000</v>
      </c>
      <c r="F646" s="204">
        <f t="shared" si="121"/>
        <v>0</v>
      </c>
      <c r="G646" s="204"/>
      <c r="H646" s="204"/>
      <c r="I646" s="159"/>
      <c r="J646" s="451"/>
    </row>
    <row r="647" ht="18.75" customHeight="1" spans="1:10">
      <c r="A647" s="403"/>
      <c r="B647" s="404" t="s">
        <v>844</v>
      </c>
      <c r="C647" s="405">
        <v>40000000</v>
      </c>
      <c r="D647" s="249">
        <v>40000000</v>
      </c>
      <c r="E647" s="249">
        <v>40000000</v>
      </c>
      <c r="F647" s="249"/>
      <c r="G647" s="249"/>
      <c r="H647" s="249"/>
      <c r="I647" s="267"/>
      <c r="J647" s="416" t="s">
        <v>845</v>
      </c>
    </row>
    <row r="648" ht="18.75" customHeight="1" spans="1:10">
      <c r="A648" s="191" t="s">
        <v>846</v>
      </c>
      <c r="B648" s="191"/>
      <c r="C648" s="202">
        <v>10541000</v>
      </c>
      <c r="D648" s="204">
        <f t="shared" ref="D648:D656" si="122">E648</f>
        <v>8091000</v>
      </c>
      <c r="E648" s="204">
        <f t="shared" ref="E648:G648" si="123">SUM(E649:E656)</f>
        <v>8091000</v>
      </c>
      <c r="F648" s="204">
        <f t="shared" si="123"/>
        <v>0</v>
      </c>
      <c r="G648" s="204">
        <f t="shared" si="123"/>
        <v>0</v>
      </c>
      <c r="H648" s="204"/>
      <c r="I648" s="159"/>
      <c r="J648" s="354"/>
    </row>
    <row r="649" ht="18.75" customHeight="1" spans="1:10">
      <c r="A649" s="255"/>
      <c r="B649" s="255" t="s">
        <v>847</v>
      </c>
      <c r="C649" s="453">
        <v>2520000</v>
      </c>
      <c r="D649" s="147">
        <f t="shared" si="122"/>
        <v>2520000</v>
      </c>
      <c r="E649" s="249">
        <v>2520000</v>
      </c>
      <c r="F649" s="249"/>
      <c r="G649" s="249"/>
      <c r="H649" s="249"/>
      <c r="I649" s="267"/>
      <c r="J649" s="354" t="s">
        <v>848</v>
      </c>
    </row>
    <row r="650" ht="18.75" customHeight="1" spans="1:10">
      <c r="A650" s="403"/>
      <c r="B650" s="404" t="s">
        <v>849</v>
      </c>
      <c r="C650" s="404">
        <v>800000</v>
      </c>
      <c r="D650" s="147">
        <f t="shared" si="122"/>
        <v>0</v>
      </c>
      <c r="E650" s="249"/>
      <c r="F650" s="249"/>
      <c r="G650" s="249"/>
      <c r="H650" s="249"/>
      <c r="I650" s="267"/>
      <c r="J650" s="416" t="s">
        <v>850</v>
      </c>
    </row>
    <row r="651" ht="30.75" customHeight="1" spans="1:10">
      <c r="A651" s="403"/>
      <c r="B651" s="404" t="s">
        <v>851</v>
      </c>
      <c r="C651" s="404">
        <v>2490000</v>
      </c>
      <c r="D651" s="147">
        <f t="shared" si="122"/>
        <v>2490000</v>
      </c>
      <c r="E651" s="249">
        <v>2490000</v>
      </c>
      <c r="F651" s="249"/>
      <c r="G651" s="249"/>
      <c r="H651" s="249"/>
      <c r="I651" s="267"/>
      <c r="J651" s="416" t="s">
        <v>852</v>
      </c>
    </row>
    <row r="652" ht="18.75" customHeight="1" spans="1:10">
      <c r="A652" s="403"/>
      <c r="B652" s="404" t="s">
        <v>853</v>
      </c>
      <c r="C652" s="404">
        <v>600000</v>
      </c>
      <c r="D652" s="147">
        <f t="shared" si="122"/>
        <v>600000</v>
      </c>
      <c r="E652" s="249">
        <v>600000</v>
      </c>
      <c r="F652" s="249"/>
      <c r="G652" s="249"/>
      <c r="H652" s="249"/>
      <c r="I652" s="267"/>
      <c r="J652" s="416" t="s">
        <v>854</v>
      </c>
    </row>
    <row r="653" ht="18.75" customHeight="1" spans="1:10">
      <c r="A653" s="255"/>
      <c r="B653" s="297" t="s">
        <v>855</v>
      </c>
      <c r="C653" s="133">
        <v>700000</v>
      </c>
      <c r="D653" s="147">
        <f t="shared" si="122"/>
        <v>0</v>
      </c>
      <c r="E653" s="249"/>
      <c r="F653" s="249"/>
      <c r="G653" s="249"/>
      <c r="H653" s="249"/>
      <c r="I653" s="267"/>
      <c r="J653" s="354"/>
    </row>
    <row r="654" ht="18.75" customHeight="1" spans="1:10">
      <c r="A654" s="207"/>
      <c r="B654" s="212" t="s">
        <v>841</v>
      </c>
      <c r="C654" s="454">
        <v>2481000</v>
      </c>
      <c r="D654" s="147">
        <f t="shared" si="122"/>
        <v>2481000</v>
      </c>
      <c r="E654" s="218">
        <v>2481000</v>
      </c>
      <c r="F654" s="249"/>
      <c r="G654" s="249"/>
      <c r="H654" s="249"/>
      <c r="I654" s="267"/>
      <c r="J654" s="461" t="s">
        <v>856</v>
      </c>
    </row>
    <row r="655" ht="18.75" customHeight="1" spans="1:10">
      <c r="A655" s="207"/>
      <c r="B655" s="212" t="s">
        <v>857</v>
      </c>
      <c r="C655" s="454">
        <v>250000</v>
      </c>
      <c r="D655" s="147">
        <f t="shared" si="122"/>
        <v>0</v>
      </c>
      <c r="E655" s="249"/>
      <c r="F655" s="249"/>
      <c r="G655" s="249"/>
      <c r="H655" s="249"/>
      <c r="I655" s="267"/>
      <c r="J655" s="354"/>
    </row>
    <row r="656" ht="18.75" customHeight="1" spans="1:10">
      <c r="A656" s="207"/>
      <c r="B656" s="212" t="s">
        <v>858</v>
      </c>
      <c r="C656" s="454">
        <v>700000</v>
      </c>
      <c r="D656" s="147">
        <f t="shared" si="122"/>
        <v>0</v>
      </c>
      <c r="E656" s="249"/>
      <c r="F656" s="249"/>
      <c r="G656" s="249"/>
      <c r="H656" s="249"/>
      <c r="I656" s="267"/>
      <c r="J656" s="354"/>
    </row>
    <row r="657" ht="18.75" customHeight="1" spans="1:10">
      <c r="A657" s="191" t="s">
        <v>859</v>
      </c>
      <c r="B657" s="191"/>
      <c r="C657" s="202">
        <f>C658+C659</f>
        <v>1650000</v>
      </c>
      <c r="D657" s="202">
        <f>D658+D659</f>
        <v>1650000</v>
      </c>
      <c r="E657" s="202">
        <f>E658+E659</f>
        <v>1650000</v>
      </c>
      <c r="F657" s="204"/>
      <c r="G657" s="204"/>
      <c r="H657" s="204"/>
      <c r="I657" s="159"/>
      <c r="J657" s="394"/>
    </row>
    <row r="658" ht="18.75" customHeight="1" spans="1:10">
      <c r="A658" s="403"/>
      <c r="B658" s="404" t="s">
        <v>860</v>
      </c>
      <c r="C658" s="405">
        <v>1250000</v>
      </c>
      <c r="D658" s="249">
        <v>1250000</v>
      </c>
      <c r="E658" s="249">
        <v>1250000</v>
      </c>
      <c r="F658" s="249"/>
      <c r="G658" s="249"/>
      <c r="H658" s="249"/>
      <c r="I658" s="267"/>
      <c r="J658" s="394" t="s">
        <v>861</v>
      </c>
    </row>
    <row r="659" ht="18.75" customHeight="1" spans="1:10">
      <c r="A659" s="403"/>
      <c r="B659" s="404" t="s">
        <v>862</v>
      </c>
      <c r="C659" s="405">
        <v>400000</v>
      </c>
      <c r="D659" s="249">
        <f t="shared" ref="D659:D666" si="124">SUM(E659:F659)</f>
        <v>400000</v>
      </c>
      <c r="E659" s="249">
        <v>400000</v>
      </c>
      <c r="F659" s="249"/>
      <c r="G659" s="249"/>
      <c r="H659" s="249"/>
      <c r="I659" s="267"/>
      <c r="J659" s="394"/>
    </row>
    <row r="660" ht="18.75" customHeight="1" spans="1:10">
      <c r="A660" s="191" t="s">
        <v>863</v>
      </c>
      <c r="B660" s="191"/>
      <c r="C660" s="285">
        <f t="shared" ref="C660:H660" si="125">SUM(C661:C670)</f>
        <v>716416000</v>
      </c>
      <c r="D660" s="285">
        <f t="shared" si="125"/>
        <v>455450000</v>
      </c>
      <c r="E660" s="285">
        <f t="shared" si="125"/>
        <v>455450000</v>
      </c>
      <c r="F660" s="285">
        <f t="shared" si="125"/>
        <v>0</v>
      </c>
      <c r="G660" s="285">
        <f t="shared" si="125"/>
        <v>200000000</v>
      </c>
      <c r="H660" s="285">
        <f t="shared" si="125"/>
        <v>0</v>
      </c>
      <c r="I660" s="159"/>
      <c r="J660" s="416"/>
    </row>
    <row r="661" ht="18.75" customHeight="1" spans="1:10">
      <c r="A661" s="403"/>
      <c r="B661" s="404" t="s">
        <v>864</v>
      </c>
      <c r="C661" s="405">
        <v>41000000</v>
      </c>
      <c r="D661" s="249">
        <f t="shared" si="124"/>
        <v>100000000</v>
      </c>
      <c r="E661" s="249">
        <v>100000000</v>
      </c>
      <c r="F661" s="249"/>
      <c r="G661" s="249"/>
      <c r="H661" s="249"/>
      <c r="I661" s="267"/>
      <c r="J661" s="416" t="s">
        <v>865</v>
      </c>
    </row>
    <row r="662" ht="18.75" customHeight="1" spans="1:10">
      <c r="A662" s="403"/>
      <c r="B662" s="404" t="s">
        <v>866</v>
      </c>
      <c r="C662" s="405">
        <v>61000000</v>
      </c>
      <c r="D662" s="249">
        <f t="shared" si="124"/>
        <v>55070000</v>
      </c>
      <c r="E662" s="249">
        <v>55070000</v>
      </c>
      <c r="F662" s="249"/>
      <c r="G662" s="249"/>
      <c r="H662" s="249"/>
      <c r="I662" s="267"/>
      <c r="J662" s="416"/>
    </row>
    <row r="663" ht="18.75" customHeight="1" spans="1:10">
      <c r="A663" s="403"/>
      <c r="B663" s="404" t="s">
        <v>867</v>
      </c>
      <c r="C663" s="405">
        <v>400000</v>
      </c>
      <c r="D663" s="249">
        <f t="shared" si="124"/>
        <v>0</v>
      </c>
      <c r="E663" s="249"/>
      <c r="F663" s="249"/>
      <c r="G663" s="249">
        <v>200000000</v>
      </c>
      <c r="H663" s="249"/>
      <c r="I663" s="267"/>
      <c r="J663" s="416"/>
    </row>
    <row r="664" ht="18.75" customHeight="1" spans="1:10">
      <c r="A664" s="455"/>
      <c r="B664" s="456" t="s">
        <v>868</v>
      </c>
      <c r="C664" s="457">
        <v>500000</v>
      </c>
      <c r="D664" s="249">
        <f t="shared" si="124"/>
        <v>500000</v>
      </c>
      <c r="E664" s="249">
        <v>500000</v>
      </c>
      <c r="F664" s="249"/>
      <c r="G664" s="249"/>
      <c r="H664" s="249"/>
      <c r="I664" s="267"/>
      <c r="J664" s="394" t="s">
        <v>869</v>
      </c>
    </row>
    <row r="665" ht="18.75" customHeight="1" spans="1:10">
      <c r="A665" s="455"/>
      <c r="B665" s="456" t="s">
        <v>870</v>
      </c>
      <c r="C665" s="457">
        <v>12000000</v>
      </c>
      <c r="D665" s="249">
        <f t="shared" si="124"/>
        <v>0</v>
      </c>
      <c r="E665" s="249"/>
      <c r="F665" s="249"/>
      <c r="G665" s="249"/>
      <c r="H665" s="249"/>
      <c r="I665" s="267"/>
      <c r="J665" s="394"/>
    </row>
    <row r="666" ht="18.75" customHeight="1" spans="1:10">
      <c r="A666" s="403"/>
      <c r="B666" s="404" t="s">
        <v>871</v>
      </c>
      <c r="C666" s="405">
        <v>571516000</v>
      </c>
      <c r="D666" s="218">
        <f t="shared" si="124"/>
        <v>209880000</v>
      </c>
      <c r="E666" s="218">
        <v>209880000</v>
      </c>
      <c r="F666" s="249"/>
      <c r="G666" s="249"/>
      <c r="H666" s="249"/>
      <c r="I666" s="267"/>
      <c r="J666" s="462"/>
    </row>
    <row r="667" ht="24.75" customHeight="1" spans="1:10">
      <c r="A667" s="403"/>
      <c r="B667" s="404" t="s">
        <v>872</v>
      </c>
      <c r="C667" s="405">
        <v>10000000</v>
      </c>
      <c r="D667" s="249">
        <f>SUM(E667:H667)</f>
        <v>10000000</v>
      </c>
      <c r="E667" s="249">
        <v>10000000</v>
      </c>
      <c r="F667" s="249"/>
      <c r="G667" s="249"/>
      <c r="H667" s="249"/>
      <c r="I667" s="267"/>
      <c r="J667" s="416"/>
    </row>
    <row r="668" ht="18.75" customHeight="1" spans="1:10">
      <c r="A668" s="403"/>
      <c r="B668" s="458" t="s">
        <v>873</v>
      </c>
      <c r="C668" s="279">
        <v>20000000</v>
      </c>
      <c r="D668" s="249">
        <f>SUM(E668:H668)</f>
        <v>0</v>
      </c>
      <c r="E668" s="249"/>
      <c r="F668" s="249"/>
      <c r="G668" s="249"/>
      <c r="H668" s="249"/>
      <c r="I668" s="267"/>
      <c r="J668" s="416"/>
    </row>
    <row r="669" ht="18.75" customHeight="1" spans="1:10">
      <c r="A669" s="403"/>
      <c r="B669" s="404" t="s">
        <v>874</v>
      </c>
      <c r="C669" s="459"/>
      <c r="D669" s="249">
        <f>SUM(E669:H669)</f>
        <v>50000000</v>
      </c>
      <c r="E669" s="249">
        <v>50000000</v>
      </c>
      <c r="F669" s="249"/>
      <c r="G669" s="249"/>
      <c r="H669" s="249"/>
      <c r="I669" s="267"/>
      <c r="J669" s="416"/>
    </row>
    <row r="670" ht="18.75" customHeight="1" spans="1:10">
      <c r="A670" s="460"/>
      <c r="B670" s="404" t="s">
        <v>875</v>
      </c>
      <c r="C670" s="249"/>
      <c r="D670" s="249">
        <f>SUM(E670:H670)</f>
        <v>30000000</v>
      </c>
      <c r="E670" s="249">
        <v>30000000</v>
      </c>
      <c r="F670" s="249"/>
      <c r="G670" s="249"/>
      <c r="H670" s="249"/>
      <c r="I670" s="267"/>
      <c r="J670" s="463"/>
    </row>
    <row r="671"/>
    <row r="672"/>
    <row r="673"/>
    <row r="674"/>
    <row r="675"/>
    <row r="676"/>
    <row r="677"/>
    <row r="678"/>
    <row r="679"/>
    <row r="680"/>
    <row r="681"/>
    <row r="682" spans="1:10">
      <c r="A682" s="124"/>
      <c r="C682" s="124"/>
      <c r="D682" s="124"/>
      <c r="E682" s="124"/>
      <c r="F682" s="124"/>
      <c r="G682" s="124"/>
      <c r="H682" s="124"/>
      <c r="I682" s="124"/>
      <c r="J682" s="124"/>
    </row>
    <row r="683" spans="1:10">
      <c r="A683" s="124"/>
      <c r="C683" s="124"/>
      <c r="D683" s="124"/>
      <c r="E683" s="124"/>
      <c r="F683" s="124"/>
      <c r="G683" s="124"/>
      <c r="H683" s="124"/>
      <c r="I683" s="124"/>
      <c r="J683" s="124"/>
    </row>
    <row r="684" spans="1:10">
      <c r="A684" s="124"/>
      <c r="C684" s="124"/>
      <c r="D684" s="124"/>
      <c r="E684" s="124"/>
      <c r="F684" s="124"/>
      <c r="G684" s="124"/>
      <c r="H684" s="124"/>
      <c r="I684" s="124"/>
      <c r="J684" s="124"/>
    </row>
    <row r="685" spans="1:10">
      <c r="A685" s="124"/>
      <c r="C685" s="124"/>
      <c r="D685" s="124"/>
      <c r="E685" s="124"/>
      <c r="F685" s="124"/>
      <c r="G685" s="124"/>
      <c r="H685" s="124"/>
      <c r="I685" s="124"/>
      <c r="J685" s="124"/>
    </row>
    <row r="686" spans="1:10">
      <c r="A686" s="124"/>
      <c r="C686" s="124"/>
      <c r="D686" s="124"/>
      <c r="E686" s="124"/>
      <c r="F686" s="124"/>
      <c r="G686" s="124"/>
      <c r="H686" s="124"/>
      <c r="I686" s="124"/>
      <c r="J686" s="124"/>
    </row>
    <row r="687" spans="1:10">
      <c r="A687" s="124"/>
      <c r="C687" s="124"/>
      <c r="D687" s="124"/>
      <c r="E687" s="124"/>
      <c r="F687" s="124"/>
      <c r="G687" s="124"/>
      <c r="H687" s="124"/>
      <c r="I687" s="124"/>
      <c r="J687" s="124"/>
    </row>
    <row r="688" spans="1:10">
      <c r="A688" s="124"/>
      <c r="C688" s="124"/>
      <c r="D688" s="124"/>
      <c r="E688" s="124"/>
      <c r="F688" s="124"/>
      <c r="G688" s="124"/>
      <c r="H688" s="124"/>
      <c r="I688" s="124"/>
      <c r="J688" s="124"/>
    </row>
    <row r="689" s="124" customFormat="1"/>
    <row r="690" s="124" customFormat="1"/>
    <row r="691" s="124" customFormat="1"/>
    <row r="692" s="124" customFormat="1"/>
    <row r="693" s="124" customFormat="1"/>
    <row r="694" s="124" customFormat="1"/>
    <row r="695" s="124" customFormat="1"/>
    <row r="696" s="124" customFormat="1"/>
    <row r="697" s="124" customFormat="1"/>
    <row r="698" s="124" customFormat="1"/>
    <row r="699" s="124" customFormat="1"/>
    <row r="700" s="124" customFormat="1"/>
    <row r="701" s="124" customFormat="1"/>
    <row r="702" s="124" customFormat="1"/>
    <row r="703" s="124" customFormat="1"/>
    <row r="704" s="124" customFormat="1"/>
    <row r="705" s="124" customFormat="1"/>
    <row r="706" s="124" customFormat="1"/>
    <row r="707" s="124" customFormat="1"/>
    <row r="708" s="124" customFormat="1"/>
    <row r="709" s="124" customFormat="1"/>
    <row r="710" s="124" customFormat="1"/>
    <row r="711" s="124" customFormat="1"/>
    <row r="712" s="124" customFormat="1"/>
    <row r="713" s="124" customFormat="1"/>
    <row r="714" s="124" customFormat="1"/>
    <row r="715" s="124" customFormat="1"/>
    <row r="716" s="124" customFormat="1"/>
    <row r="717" s="124" customFormat="1"/>
    <row r="718" s="124" customFormat="1"/>
    <row r="719" s="124" customFormat="1"/>
    <row r="720" s="124" customFormat="1"/>
    <row r="721" s="124" customFormat="1"/>
    <row r="722" s="124" customFormat="1"/>
    <row r="723" s="124" customFormat="1"/>
    <row r="724" s="124" customFormat="1"/>
    <row r="725" s="124" customFormat="1"/>
    <row r="726" s="124" customFormat="1"/>
    <row r="727" s="124" customFormat="1"/>
    <row r="728" s="124" customFormat="1"/>
    <row r="729" s="124" customFormat="1"/>
    <row r="730" s="124" customFormat="1"/>
    <row r="731" s="124" customFormat="1"/>
    <row r="732" s="124" customFormat="1"/>
    <row r="733" s="124" customFormat="1"/>
    <row r="734" s="124" customFormat="1"/>
    <row r="735" s="124" customFormat="1"/>
    <row r="736" s="124" customFormat="1"/>
    <row r="737" s="124" customFormat="1"/>
    <row r="738" s="124" customFormat="1"/>
    <row r="739" s="124" customFormat="1"/>
    <row r="740" s="124" customFormat="1"/>
    <row r="741" s="124" customFormat="1"/>
    <row r="742" s="124" customFormat="1"/>
    <row r="743" s="124" customFormat="1"/>
    <row r="744" s="124" customFormat="1"/>
    <row r="745" s="124" customFormat="1"/>
    <row r="746" s="124" customFormat="1"/>
    <row r="747" s="124" customFormat="1"/>
    <row r="748" s="124" customFormat="1"/>
    <row r="749" s="124" customFormat="1"/>
    <row r="750" s="124" customFormat="1"/>
    <row r="751" s="124" customFormat="1"/>
    <row r="752" s="124" customFormat="1"/>
    <row r="753" s="124" customFormat="1"/>
    <row r="754" s="124" customFormat="1"/>
    <row r="755" s="124" customFormat="1"/>
    <row r="756" s="124" customFormat="1"/>
    <row r="757" s="124" customFormat="1"/>
    <row r="758" s="124" customFormat="1"/>
    <row r="759" s="124" customFormat="1"/>
    <row r="760" s="124" customFormat="1"/>
    <row r="761" s="124" customFormat="1"/>
    <row r="762" s="124" customFormat="1"/>
    <row r="763" s="124" customFormat="1"/>
    <row r="764" s="124" customFormat="1"/>
    <row r="765" s="124" customFormat="1"/>
    <row r="766" s="124" customFormat="1"/>
    <row r="767" s="124" customFormat="1"/>
    <row r="768" s="124" customFormat="1"/>
    <row r="769" s="124" customFormat="1"/>
    <row r="770" s="124" customFormat="1"/>
    <row r="771" s="124" customFormat="1"/>
    <row r="772" s="124" customFormat="1"/>
    <row r="773" s="124" customFormat="1"/>
    <row r="774" s="124" customFormat="1"/>
    <row r="775" s="124" customFormat="1"/>
    <row r="776" s="124" customFormat="1"/>
    <row r="777" s="124" customFormat="1"/>
    <row r="778" s="124" customFormat="1"/>
    <row r="779" s="124" customFormat="1"/>
    <row r="780" s="124" customFormat="1"/>
    <row r="781" s="124" customFormat="1"/>
    <row r="782" s="124" customFormat="1"/>
    <row r="783" s="124" customFormat="1"/>
    <row r="784" s="124" customFormat="1"/>
    <row r="785" s="124" customFormat="1"/>
    <row r="786" s="124" customFormat="1"/>
    <row r="787" s="124" customFormat="1"/>
    <row r="788" s="124" customFormat="1"/>
    <row r="789" s="124" customFormat="1"/>
    <row r="790" s="124" customFormat="1"/>
    <row r="791" s="124" customFormat="1"/>
    <row r="792" s="124" customFormat="1"/>
    <row r="793" s="124" customFormat="1"/>
    <row r="794" s="124" customFormat="1"/>
    <row r="795" s="124" customFormat="1"/>
    <row r="796" s="124" customFormat="1"/>
    <row r="797" s="124" customFormat="1"/>
    <row r="798" s="124" customFormat="1"/>
    <row r="799" s="124" customFormat="1"/>
    <row r="800" s="124" customFormat="1"/>
    <row r="801" s="124" customFormat="1"/>
    <row r="802" s="124" customFormat="1"/>
    <row r="803" s="124" customFormat="1"/>
    <row r="804" s="124" customFormat="1"/>
    <row r="805" s="124" customFormat="1"/>
    <row r="806" s="124" customFormat="1"/>
    <row r="807" s="124" customFormat="1"/>
    <row r="808" s="124" customFormat="1"/>
    <row r="809" s="124" customFormat="1"/>
    <row r="810" s="124" customFormat="1"/>
    <row r="811" s="124" customFormat="1"/>
    <row r="812" s="124" customFormat="1"/>
    <row r="813" s="124" customFormat="1"/>
    <row r="814" s="124" customFormat="1"/>
    <row r="815" s="124" customFormat="1"/>
    <row r="816" s="124" customFormat="1"/>
    <row r="817" s="124" customFormat="1"/>
    <row r="818" s="124" customFormat="1"/>
    <row r="819" s="124" customFormat="1"/>
    <row r="820" s="124" customFormat="1"/>
    <row r="821" s="124" customFormat="1"/>
    <row r="822" s="124" customFormat="1"/>
    <row r="823" s="124" customFormat="1"/>
    <row r="824" s="124" customFormat="1"/>
    <row r="825" s="124" customFormat="1"/>
    <row r="826" s="124" customFormat="1"/>
    <row r="827" s="124" customFormat="1"/>
    <row r="828" s="124" customFormat="1"/>
    <row r="829" s="124" customFormat="1"/>
    <row r="830" s="124" customFormat="1"/>
    <row r="831" s="124" customFormat="1"/>
    <row r="832" s="124" customFormat="1"/>
    <row r="833" s="124" customFormat="1"/>
    <row r="834" s="124" customFormat="1"/>
    <row r="835" s="124" customFormat="1"/>
    <row r="836" s="124" customFormat="1"/>
    <row r="837" s="124" customFormat="1"/>
    <row r="838" s="124" customFormat="1"/>
    <row r="839" s="124" customFormat="1"/>
    <row r="840" s="124" customFormat="1"/>
    <row r="841" s="124" customFormat="1"/>
    <row r="842" s="124" customFormat="1"/>
    <row r="843" s="124" customFormat="1"/>
    <row r="844" s="124" customFormat="1"/>
    <row r="845" s="124" customFormat="1"/>
    <row r="846" s="124" customFormat="1"/>
    <row r="847" s="124" customFormat="1"/>
    <row r="848" s="124" customFormat="1"/>
    <row r="849" s="124" customFormat="1"/>
    <row r="850" s="124" customFormat="1"/>
    <row r="851" s="124" customFormat="1"/>
    <row r="852" s="124" customFormat="1"/>
    <row r="853" s="124" customFormat="1"/>
    <row r="854" s="124" customFormat="1"/>
    <row r="855" s="124" customFormat="1"/>
    <row r="856" s="124" customFormat="1"/>
    <row r="857" s="124" customFormat="1"/>
    <row r="858" s="124" customFormat="1"/>
    <row r="859" s="124" customFormat="1"/>
    <row r="860" s="124" customFormat="1"/>
    <row r="861" s="124" customFormat="1"/>
    <row r="862" s="124" customFormat="1"/>
    <row r="863" s="124" customFormat="1"/>
    <row r="864" s="124" customFormat="1"/>
    <row r="865" s="124" customFormat="1"/>
    <row r="866" s="124" customFormat="1"/>
    <row r="867" s="124" customFormat="1"/>
    <row r="868" s="124" customFormat="1"/>
    <row r="869" s="124" customFormat="1"/>
    <row r="870" s="124" customFormat="1"/>
    <row r="871" s="124" customFormat="1"/>
    <row r="872" s="124" customFormat="1"/>
    <row r="873" s="124" customFormat="1"/>
    <row r="874" s="124" customFormat="1"/>
    <row r="875" s="124" customFormat="1"/>
    <row r="876" s="124" customFormat="1"/>
    <row r="877" s="124" customFormat="1"/>
    <row r="878" s="124" customFormat="1"/>
    <row r="879" s="124" customFormat="1"/>
    <row r="880" s="124" customFormat="1"/>
    <row r="881" s="124" customFormat="1"/>
    <row r="882" s="124" customFormat="1"/>
    <row r="883" s="124" customFormat="1"/>
    <row r="884" s="124" customFormat="1"/>
    <row r="885" s="124" customFormat="1"/>
    <row r="886" s="124" customFormat="1"/>
    <row r="887" s="124" customFormat="1"/>
    <row r="888" s="124" customFormat="1"/>
    <row r="889" s="124" customFormat="1"/>
    <row r="890" s="124" customFormat="1"/>
    <row r="891" s="124" customFormat="1"/>
    <row r="892" s="124" customFormat="1"/>
    <row r="893" s="124" customFormat="1"/>
    <row r="894" s="124" customFormat="1"/>
    <row r="895" s="124" customFormat="1"/>
    <row r="896" s="124" customFormat="1"/>
    <row r="897" s="124" customFormat="1"/>
    <row r="898" s="124" customFormat="1"/>
    <row r="899" s="124" customFormat="1"/>
    <row r="900" s="124" customFormat="1"/>
    <row r="901" s="124" customFormat="1"/>
    <row r="902" s="124" customFormat="1"/>
    <row r="903" s="124" customFormat="1"/>
    <row r="904" s="124" customFormat="1"/>
    <row r="905" s="124" customFormat="1"/>
    <row r="906" s="124" customFormat="1"/>
    <row r="907" s="124" customFormat="1"/>
    <row r="908" s="124" customFormat="1"/>
    <row r="909" s="124" customFormat="1"/>
    <row r="910" s="124" customFormat="1"/>
    <row r="911" s="124" customFormat="1"/>
    <row r="912" s="124" customFormat="1"/>
    <row r="913" spans="1:10">
      <c r="A913" s="124"/>
      <c r="C913" s="124"/>
      <c r="D913" s="124"/>
      <c r="E913" s="124"/>
      <c r="F913" s="124"/>
      <c r="G913" s="124"/>
      <c r="H913" s="124"/>
      <c r="I913" s="124"/>
      <c r="J913" s="124"/>
    </row>
    <row r="914" spans="1:10">
      <c r="A914" s="124"/>
      <c r="C914" s="124"/>
      <c r="D914" s="124"/>
      <c r="E914" s="124"/>
      <c r="F914" s="124"/>
      <c r="G914" s="124"/>
      <c r="H914" s="124"/>
      <c r="I914" s="124"/>
      <c r="J914" s="124"/>
    </row>
    <row r="915" spans="1:10">
      <c r="A915" s="124"/>
      <c r="C915" s="124"/>
      <c r="D915" s="124"/>
      <c r="E915" s="124"/>
      <c r="F915" s="124"/>
      <c r="G915" s="124"/>
      <c r="H915" s="124"/>
      <c r="I915" s="124"/>
      <c r="J915" s="124"/>
    </row>
    <row r="916"/>
    <row r="917"/>
    <row r="918"/>
    <row r="919"/>
    <row r="920"/>
    <row r="921"/>
    <row r="922"/>
    <row r="928"/>
  </sheetData>
  <protectedRanges>
    <protectedRange sqref="B535" name="区域4_1"/>
    <protectedRange sqref="B533:B534" name="区域4_2_1"/>
    <protectedRange sqref="B533:B534" name="区域4_2"/>
    <protectedRange sqref="B535" name="区域4_1_1"/>
    <protectedRange sqref="B531:B532" name="区域4"/>
    <protectedRange sqref="B533:B534" name="区域4_2_1_1"/>
    <protectedRange sqref="B535" name="区域4_1_1_1"/>
  </protectedRanges>
  <mergeCells count="2145">
    <mergeCell ref="A1:J1"/>
    <mergeCell ref="D3:H3"/>
    <mergeCell ref="A6:B6"/>
    <mergeCell ref="A7:B7"/>
    <mergeCell ref="A20:B20"/>
    <mergeCell ref="A32:B32"/>
    <mergeCell ref="A45:B45"/>
    <mergeCell ref="A55:B55"/>
    <mergeCell ref="A57:B57"/>
    <mergeCell ref="A58:B58"/>
    <mergeCell ref="A68:B68"/>
    <mergeCell ref="A77:B77"/>
    <mergeCell ref="A84:B84"/>
    <mergeCell ref="A93:B93"/>
    <mergeCell ref="A99:B99"/>
    <mergeCell ref="A103:B103"/>
    <mergeCell ref="A105:B105"/>
    <mergeCell ref="A110:B110"/>
    <mergeCell ref="A115:B115"/>
    <mergeCell ref="A122:B122"/>
    <mergeCell ref="A126:B126"/>
    <mergeCell ref="A143:B143"/>
    <mergeCell ref="A150:B150"/>
    <mergeCell ref="A151:B151"/>
    <mergeCell ref="A164:B164"/>
    <mergeCell ref="A166:B166"/>
    <mergeCell ref="A173:B173"/>
    <mergeCell ref="A192:B192"/>
    <mergeCell ref="A208:B208"/>
    <mergeCell ref="A216:B216"/>
    <mergeCell ref="A218:B218"/>
    <mergeCell ref="A219:B219"/>
    <mergeCell ref="A231:B231"/>
    <mergeCell ref="A244:B244"/>
    <mergeCell ref="A275:B275"/>
    <mergeCell ref="A276:B276"/>
    <mergeCell ref="A290:B290"/>
    <mergeCell ref="A297:B297"/>
    <mergeCell ref="A309:B309"/>
    <mergeCell ref="A319:B319"/>
    <mergeCell ref="A324:B324"/>
    <mergeCell ref="A343:B343"/>
    <mergeCell ref="A349:B349"/>
    <mergeCell ref="A352:B352"/>
    <mergeCell ref="A364:B364"/>
    <mergeCell ref="A368:B368"/>
    <mergeCell ref="A375:B375"/>
    <mergeCell ref="A376:B376"/>
    <mergeCell ref="A388:B388"/>
    <mergeCell ref="A405:B405"/>
    <mergeCell ref="A409:B409"/>
    <mergeCell ref="A420:B420"/>
    <mergeCell ref="A433:B433"/>
    <mergeCell ref="A452:B452"/>
    <mergeCell ref="A454:B454"/>
    <mergeCell ref="A455:B455"/>
    <mergeCell ref="A468:B468"/>
    <mergeCell ref="A483:B483"/>
    <mergeCell ref="A493:B493"/>
    <mergeCell ref="A502:B502"/>
    <mergeCell ref="A505:B505"/>
    <mergeCell ref="A508:B508"/>
    <mergeCell ref="A509:B509"/>
    <mergeCell ref="A530:B530"/>
    <mergeCell ref="A538:B538"/>
    <mergeCell ref="A542:B542"/>
    <mergeCell ref="A548:B548"/>
    <mergeCell ref="A554:B554"/>
    <mergeCell ref="A561:B561"/>
    <mergeCell ref="A564:B564"/>
    <mergeCell ref="A565:B565"/>
    <mergeCell ref="A566:B566"/>
    <mergeCell ref="A577:B577"/>
    <mergeCell ref="A583:B583"/>
    <mergeCell ref="A596:B596"/>
    <mergeCell ref="A601:B601"/>
    <mergeCell ref="A611:B611"/>
    <mergeCell ref="A614:B614"/>
    <mergeCell ref="A618:B618"/>
    <mergeCell ref="I618:J618"/>
    <mergeCell ref="Q618:R618"/>
    <mergeCell ref="Y618:Z618"/>
    <mergeCell ref="AG618:AH618"/>
    <mergeCell ref="AO618:AP618"/>
    <mergeCell ref="AW618:AX618"/>
    <mergeCell ref="BE618:BF618"/>
    <mergeCell ref="BM618:BN618"/>
    <mergeCell ref="BU618:BV618"/>
    <mergeCell ref="CC618:CD618"/>
    <mergeCell ref="CK618:CL618"/>
    <mergeCell ref="CS618:CT618"/>
    <mergeCell ref="DA618:DB618"/>
    <mergeCell ref="DI618:DJ618"/>
    <mergeCell ref="DQ618:DR618"/>
    <mergeCell ref="DY618:DZ618"/>
    <mergeCell ref="EG618:EH618"/>
    <mergeCell ref="EO618:EP618"/>
    <mergeCell ref="EW618:EX618"/>
    <mergeCell ref="FE618:FF618"/>
    <mergeCell ref="FM618:FN618"/>
    <mergeCell ref="FU618:FV618"/>
    <mergeCell ref="GC618:GD618"/>
    <mergeCell ref="GK618:GL618"/>
    <mergeCell ref="GS618:GT618"/>
    <mergeCell ref="HA618:HB618"/>
    <mergeCell ref="HI618:HJ618"/>
    <mergeCell ref="HQ618:HR618"/>
    <mergeCell ref="HY618:HZ618"/>
    <mergeCell ref="IG618:IH618"/>
    <mergeCell ref="IO618:IP618"/>
    <mergeCell ref="IW618:IX618"/>
    <mergeCell ref="JE618:JF618"/>
    <mergeCell ref="JM618:JN618"/>
    <mergeCell ref="JU618:JV618"/>
    <mergeCell ref="KC618:KD618"/>
    <mergeCell ref="KK618:KL618"/>
    <mergeCell ref="KS618:KT618"/>
    <mergeCell ref="LA618:LB618"/>
    <mergeCell ref="LI618:LJ618"/>
    <mergeCell ref="LQ618:LR618"/>
    <mergeCell ref="LY618:LZ618"/>
    <mergeCell ref="MG618:MH618"/>
    <mergeCell ref="MO618:MP618"/>
    <mergeCell ref="MW618:MX618"/>
    <mergeCell ref="NE618:NF618"/>
    <mergeCell ref="NM618:NN618"/>
    <mergeCell ref="NU618:NV618"/>
    <mergeCell ref="OC618:OD618"/>
    <mergeCell ref="OK618:OL618"/>
    <mergeCell ref="OS618:OT618"/>
    <mergeCell ref="PA618:PB618"/>
    <mergeCell ref="PI618:PJ618"/>
    <mergeCell ref="PQ618:PR618"/>
    <mergeCell ref="PY618:PZ618"/>
    <mergeCell ref="QG618:QH618"/>
    <mergeCell ref="QO618:QP618"/>
    <mergeCell ref="QW618:QX618"/>
    <mergeCell ref="RE618:RF618"/>
    <mergeCell ref="RM618:RN618"/>
    <mergeCell ref="RU618:RV618"/>
    <mergeCell ref="SC618:SD618"/>
    <mergeCell ref="SK618:SL618"/>
    <mergeCell ref="SS618:ST618"/>
    <mergeCell ref="TA618:TB618"/>
    <mergeCell ref="TI618:TJ618"/>
    <mergeCell ref="TQ618:TR618"/>
    <mergeCell ref="TY618:TZ618"/>
    <mergeCell ref="UG618:UH618"/>
    <mergeCell ref="UO618:UP618"/>
    <mergeCell ref="UW618:UX618"/>
    <mergeCell ref="VE618:VF618"/>
    <mergeCell ref="VM618:VN618"/>
    <mergeCell ref="VU618:VV618"/>
    <mergeCell ref="WC618:WD618"/>
    <mergeCell ref="WK618:WL618"/>
    <mergeCell ref="WS618:WT618"/>
    <mergeCell ref="XA618:XB618"/>
    <mergeCell ref="XI618:XJ618"/>
    <mergeCell ref="XQ618:XR618"/>
    <mergeCell ref="XY618:XZ618"/>
    <mergeCell ref="YG618:YH618"/>
    <mergeCell ref="YO618:YP618"/>
    <mergeCell ref="YW618:YX618"/>
    <mergeCell ref="ZE618:ZF618"/>
    <mergeCell ref="ZM618:ZN618"/>
    <mergeCell ref="ZU618:ZV618"/>
    <mergeCell ref="AAC618:AAD618"/>
    <mergeCell ref="AAK618:AAL618"/>
    <mergeCell ref="AAS618:AAT618"/>
    <mergeCell ref="ABA618:ABB618"/>
    <mergeCell ref="ABI618:ABJ618"/>
    <mergeCell ref="ABQ618:ABR618"/>
    <mergeCell ref="ABY618:ABZ618"/>
    <mergeCell ref="ACG618:ACH618"/>
    <mergeCell ref="ACO618:ACP618"/>
    <mergeCell ref="ACW618:ACX618"/>
    <mergeCell ref="ADE618:ADF618"/>
    <mergeCell ref="ADM618:ADN618"/>
    <mergeCell ref="ADU618:ADV618"/>
    <mergeCell ref="AEC618:AED618"/>
    <mergeCell ref="AEK618:AEL618"/>
    <mergeCell ref="AES618:AET618"/>
    <mergeCell ref="AFA618:AFB618"/>
    <mergeCell ref="AFI618:AFJ618"/>
    <mergeCell ref="AFQ618:AFR618"/>
    <mergeCell ref="AFY618:AFZ618"/>
    <mergeCell ref="AGG618:AGH618"/>
    <mergeCell ref="AGO618:AGP618"/>
    <mergeCell ref="AGW618:AGX618"/>
    <mergeCell ref="AHE618:AHF618"/>
    <mergeCell ref="AHM618:AHN618"/>
    <mergeCell ref="AHU618:AHV618"/>
    <mergeCell ref="AIC618:AID618"/>
    <mergeCell ref="AIK618:AIL618"/>
    <mergeCell ref="AIS618:AIT618"/>
    <mergeCell ref="AJA618:AJB618"/>
    <mergeCell ref="AJI618:AJJ618"/>
    <mergeCell ref="AJQ618:AJR618"/>
    <mergeCell ref="AJY618:AJZ618"/>
    <mergeCell ref="AKG618:AKH618"/>
    <mergeCell ref="AKO618:AKP618"/>
    <mergeCell ref="AKW618:AKX618"/>
    <mergeCell ref="ALE618:ALF618"/>
    <mergeCell ref="ALM618:ALN618"/>
    <mergeCell ref="ALU618:ALV618"/>
    <mergeCell ref="AMC618:AMD618"/>
    <mergeCell ref="AMK618:AML618"/>
    <mergeCell ref="AMS618:AMT618"/>
    <mergeCell ref="ANA618:ANB618"/>
    <mergeCell ref="ANI618:ANJ618"/>
    <mergeCell ref="ANQ618:ANR618"/>
    <mergeCell ref="ANY618:ANZ618"/>
    <mergeCell ref="AOG618:AOH618"/>
    <mergeCell ref="AOO618:AOP618"/>
    <mergeCell ref="AOW618:AOX618"/>
    <mergeCell ref="APE618:APF618"/>
    <mergeCell ref="APM618:APN618"/>
    <mergeCell ref="APU618:APV618"/>
    <mergeCell ref="AQC618:AQD618"/>
    <mergeCell ref="AQK618:AQL618"/>
    <mergeCell ref="AQS618:AQT618"/>
    <mergeCell ref="ARA618:ARB618"/>
    <mergeCell ref="ARI618:ARJ618"/>
    <mergeCell ref="ARQ618:ARR618"/>
    <mergeCell ref="ARY618:ARZ618"/>
    <mergeCell ref="ASG618:ASH618"/>
    <mergeCell ref="ASO618:ASP618"/>
    <mergeCell ref="ASW618:ASX618"/>
    <mergeCell ref="ATE618:ATF618"/>
    <mergeCell ref="ATM618:ATN618"/>
    <mergeCell ref="ATU618:ATV618"/>
    <mergeCell ref="AUC618:AUD618"/>
    <mergeCell ref="AUK618:AUL618"/>
    <mergeCell ref="AUS618:AUT618"/>
    <mergeCell ref="AVA618:AVB618"/>
    <mergeCell ref="AVI618:AVJ618"/>
    <mergeCell ref="AVQ618:AVR618"/>
    <mergeCell ref="AVY618:AVZ618"/>
    <mergeCell ref="AWG618:AWH618"/>
    <mergeCell ref="AWO618:AWP618"/>
    <mergeCell ref="AWW618:AWX618"/>
    <mergeCell ref="AXE618:AXF618"/>
    <mergeCell ref="AXM618:AXN618"/>
    <mergeCell ref="AXU618:AXV618"/>
    <mergeCell ref="AYC618:AYD618"/>
    <mergeCell ref="AYK618:AYL618"/>
    <mergeCell ref="AYS618:AYT618"/>
    <mergeCell ref="AZA618:AZB618"/>
    <mergeCell ref="AZI618:AZJ618"/>
    <mergeCell ref="AZQ618:AZR618"/>
    <mergeCell ref="AZY618:AZZ618"/>
    <mergeCell ref="BAG618:BAH618"/>
    <mergeCell ref="BAO618:BAP618"/>
    <mergeCell ref="BAW618:BAX618"/>
    <mergeCell ref="BBE618:BBF618"/>
    <mergeCell ref="BBM618:BBN618"/>
    <mergeCell ref="BBU618:BBV618"/>
    <mergeCell ref="BCC618:BCD618"/>
    <mergeCell ref="BCK618:BCL618"/>
    <mergeCell ref="BCS618:BCT618"/>
    <mergeCell ref="BDA618:BDB618"/>
    <mergeCell ref="BDI618:BDJ618"/>
    <mergeCell ref="BDQ618:BDR618"/>
    <mergeCell ref="BDY618:BDZ618"/>
    <mergeCell ref="BEG618:BEH618"/>
    <mergeCell ref="BEO618:BEP618"/>
    <mergeCell ref="BEW618:BEX618"/>
    <mergeCell ref="BFE618:BFF618"/>
    <mergeCell ref="BFM618:BFN618"/>
    <mergeCell ref="BFU618:BFV618"/>
    <mergeCell ref="BGC618:BGD618"/>
    <mergeCell ref="BGK618:BGL618"/>
    <mergeCell ref="BGS618:BGT618"/>
    <mergeCell ref="BHA618:BHB618"/>
    <mergeCell ref="BHI618:BHJ618"/>
    <mergeCell ref="BHQ618:BHR618"/>
    <mergeCell ref="BHY618:BHZ618"/>
    <mergeCell ref="BIG618:BIH618"/>
    <mergeCell ref="BIO618:BIP618"/>
    <mergeCell ref="BIW618:BIX618"/>
    <mergeCell ref="BJE618:BJF618"/>
    <mergeCell ref="BJM618:BJN618"/>
    <mergeCell ref="BJU618:BJV618"/>
    <mergeCell ref="BKC618:BKD618"/>
    <mergeCell ref="BKK618:BKL618"/>
    <mergeCell ref="BKS618:BKT618"/>
    <mergeCell ref="BLA618:BLB618"/>
    <mergeCell ref="BLI618:BLJ618"/>
    <mergeCell ref="BLQ618:BLR618"/>
    <mergeCell ref="BLY618:BLZ618"/>
    <mergeCell ref="BMG618:BMH618"/>
    <mergeCell ref="BMO618:BMP618"/>
    <mergeCell ref="BMW618:BMX618"/>
    <mergeCell ref="BNE618:BNF618"/>
    <mergeCell ref="BNM618:BNN618"/>
    <mergeCell ref="BNU618:BNV618"/>
    <mergeCell ref="BOC618:BOD618"/>
    <mergeCell ref="BOK618:BOL618"/>
    <mergeCell ref="BOS618:BOT618"/>
    <mergeCell ref="BPA618:BPB618"/>
    <mergeCell ref="BPI618:BPJ618"/>
    <mergeCell ref="BPQ618:BPR618"/>
    <mergeCell ref="BPY618:BPZ618"/>
    <mergeCell ref="BQG618:BQH618"/>
    <mergeCell ref="BQO618:BQP618"/>
    <mergeCell ref="BQW618:BQX618"/>
    <mergeCell ref="BRE618:BRF618"/>
    <mergeCell ref="BRM618:BRN618"/>
    <mergeCell ref="BRU618:BRV618"/>
    <mergeCell ref="BSC618:BSD618"/>
    <mergeCell ref="BSK618:BSL618"/>
    <mergeCell ref="BSS618:BST618"/>
    <mergeCell ref="BTA618:BTB618"/>
    <mergeCell ref="BTI618:BTJ618"/>
    <mergeCell ref="BTQ618:BTR618"/>
    <mergeCell ref="BTY618:BTZ618"/>
    <mergeCell ref="BUG618:BUH618"/>
    <mergeCell ref="BUO618:BUP618"/>
    <mergeCell ref="BUW618:BUX618"/>
    <mergeCell ref="BVE618:BVF618"/>
    <mergeCell ref="BVM618:BVN618"/>
    <mergeCell ref="BVU618:BVV618"/>
    <mergeCell ref="BWC618:BWD618"/>
    <mergeCell ref="BWK618:BWL618"/>
    <mergeCell ref="BWS618:BWT618"/>
    <mergeCell ref="BXA618:BXB618"/>
    <mergeCell ref="BXI618:BXJ618"/>
    <mergeCell ref="BXQ618:BXR618"/>
    <mergeCell ref="BXY618:BXZ618"/>
    <mergeCell ref="BYG618:BYH618"/>
    <mergeCell ref="BYO618:BYP618"/>
    <mergeCell ref="BYW618:BYX618"/>
    <mergeCell ref="BZE618:BZF618"/>
    <mergeCell ref="BZM618:BZN618"/>
    <mergeCell ref="BZU618:BZV618"/>
    <mergeCell ref="CAC618:CAD618"/>
    <mergeCell ref="CAK618:CAL618"/>
    <mergeCell ref="CAS618:CAT618"/>
    <mergeCell ref="CBA618:CBB618"/>
    <mergeCell ref="CBI618:CBJ618"/>
    <mergeCell ref="CBQ618:CBR618"/>
    <mergeCell ref="CBY618:CBZ618"/>
    <mergeCell ref="CCG618:CCH618"/>
    <mergeCell ref="CCO618:CCP618"/>
    <mergeCell ref="CCW618:CCX618"/>
    <mergeCell ref="CDE618:CDF618"/>
    <mergeCell ref="CDM618:CDN618"/>
    <mergeCell ref="CDU618:CDV618"/>
    <mergeCell ref="CEC618:CED618"/>
    <mergeCell ref="CEK618:CEL618"/>
    <mergeCell ref="CES618:CET618"/>
    <mergeCell ref="CFA618:CFB618"/>
    <mergeCell ref="CFI618:CFJ618"/>
    <mergeCell ref="CFQ618:CFR618"/>
    <mergeCell ref="CFY618:CFZ618"/>
    <mergeCell ref="CGG618:CGH618"/>
    <mergeCell ref="CGO618:CGP618"/>
    <mergeCell ref="CGW618:CGX618"/>
    <mergeCell ref="CHE618:CHF618"/>
    <mergeCell ref="CHM618:CHN618"/>
    <mergeCell ref="CHU618:CHV618"/>
    <mergeCell ref="CIC618:CID618"/>
    <mergeCell ref="CIK618:CIL618"/>
    <mergeCell ref="CIS618:CIT618"/>
    <mergeCell ref="CJA618:CJB618"/>
    <mergeCell ref="CJI618:CJJ618"/>
    <mergeCell ref="CJQ618:CJR618"/>
    <mergeCell ref="CJY618:CJZ618"/>
    <mergeCell ref="CKG618:CKH618"/>
    <mergeCell ref="CKO618:CKP618"/>
    <mergeCell ref="CKW618:CKX618"/>
    <mergeCell ref="CLE618:CLF618"/>
    <mergeCell ref="CLM618:CLN618"/>
    <mergeCell ref="CLU618:CLV618"/>
    <mergeCell ref="CMC618:CMD618"/>
    <mergeCell ref="CMK618:CML618"/>
    <mergeCell ref="CMS618:CMT618"/>
    <mergeCell ref="CNA618:CNB618"/>
    <mergeCell ref="CNI618:CNJ618"/>
    <mergeCell ref="CNQ618:CNR618"/>
    <mergeCell ref="CNY618:CNZ618"/>
    <mergeCell ref="COG618:COH618"/>
    <mergeCell ref="COO618:COP618"/>
    <mergeCell ref="COW618:COX618"/>
    <mergeCell ref="CPE618:CPF618"/>
    <mergeCell ref="CPM618:CPN618"/>
    <mergeCell ref="CPU618:CPV618"/>
    <mergeCell ref="CQC618:CQD618"/>
    <mergeCell ref="CQK618:CQL618"/>
    <mergeCell ref="CQS618:CQT618"/>
    <mergeCell ref="CRA618:CRB618"/>
    <mergeCell ref="CRI618:CRJ618"/>
    <mergeCell ref="CRQ618:CRR618"/>
    <mergeCell ref="CRY618:CRZ618"/>
    <mergeCell ref="CSG618:CSH618"/>
    <mergeCell ref="CSO618:CSP618"/>
    <mergeCell ref="CSW618:CSX618"/>
    <mergeCell ref="CTE618:CTF618"/>
    <mergeCell ref="CTM618:CTN618"/>
    <mergeCell ref="CTU618:CTV618"/>
    <mergeCell ref="CUC618:CUD618"/>
    <mergeCell ref="CUK618:CUL618"/>
    <mergeCell ref="CUS618:CUT618"/>
    <mergeCell ref="CVA618:CVB618"/>
    <mergeCell ref="CVI618:CVJ618"/>
    <mergeCell ref="CVQ618:CVR618"/>
    <mergeCell ref="CVY618:CVZ618"/>
    <mergeCell ref="CWG618:CWH618"/>
    <mergeCell ref="CWO618:CWP618"/>
    <mergeCell ref="CWW618:CWX618"/>
    <mergeCell ref="CXE618:CXF618"/>
    <mergeCell ref="CXM618:CXN618"/>
    <mergeCell ref="CXU618:CXV618"/>
    <mergeCell ref="CYC618:CYD618"/>
    <mergeCell ref="CYK618:CYL618"/>
    <mergeCell ref="CYS618:CYT618"/>
    <mergeCell ref="CZA618:CZB618"/>
    <mergeCell ref="CZI618:CZJ618"/>
    <mergeCell ref="CZQ618:CZR618"/>
    <mergeCell ref="CZY618:CZZ618"/>
    <mergeCell ref="DAG618:DAH618"/>
    <mergeCell ref="DAO618:DAP618"/>
    <mergeCell ref="DAW618:DAX618"/>
    <mergeCell ref="DBE618:DBF618"/>
    <mergeCell ref="DBM618:DBN618"/>
    <mergeCell ref="DBU618:DBV618"/>
    <mergeCell ref="DCC618:DCD618"/>
    <mergeCell ref="DCK618:DCL618"/>
    <mergeCell ref="DCS618:DCT618"/>
    <mergeCell ref="DDA618:DDB618"/>
    <mergeCell ref="DDI618:DDJ618"/>
    <mergeCell ref="DDQ618:DDR618"/>
    <mergeCell ref="DDY618:DDZ618"/>
    <mergeCell ref="DEG618:DEH618"/>
    <mergeCell ref="DEO618:DEP618"/>
    <mergeCell ref="DEW618:DEX618"/>
    <mergeCell ref="DFE618:DFF618"/>
    <mergeCell ref="DFM618:DFN618"/>
    <mergeCell ref="DFU618:DFV618"/>
    <mergeCell ref="DGC618:DGD618"/>
    <mergeCell ref="DGK618:DGL618"/>
    <mergeCell ref="DGS618:DGT618"/>
    <mergeCell ref="DHA618:DHB618"/>
    <mergeCell ref="DHI618:DHJ618"/>
    <mergeCell ref="DHQ618:DHR618"/>
    <mergeCell ref="DHY618:DHZ618"/>
    <mergeCell ref="DIG618:DIH618"/>
    <mergeCell ref="DIO618:DIP618"/>
    <mergeCell ref="DIW618:DIX618"/>
    <mergeCell ref="DJE618:DJF618"/>
    <mergeCell ref="DJM618:DJN618"/>
    <mergeCell ref="DJU618:DJV618"/>
    <mergeCell ref="DKC618:DKD618"/>
    <mergeCell ref="DKK618:DKL618"/>
    <mergeCell ref="DKS618:DKT618"/>
    <mergeCell ref="DLA618:DLB618"/>
    <mergeCell ref="DLI618:DLJ618"/>
    <mergeCell ref="DLQ618:DLR618"/>
    <mergeCell ref="DLY618:DLZ618"/>
    <mergeCell ref="DMG618:DMH618"/>
    <mergeCell ref="DMO618:DMP618"/>
    <mergeCell ref="DMW618:DMX618"/>
    <mergeCell ref="DNE618:DNF618"/>
    <mergeCell ref="DNM618:DNN618"/>
    <mergeCell ref="DNU618:DNV618"/>
    <mergeCell ref="DOC618:DOD618"/>
    <mergeCell ref="DOK618:DOL618"/>
    <mergeCell ref="DOS618:DOT618"/>
    <mergeCell ref="DPA618:DPB618"/>
    <mergeCell ref="DPI618:DPJ618"/>
    <mergeCell ref="DPQ618:DPR618"/>
    <mergeCell ref="DPY618:DPZ618"/>
    <mergeCell ref="DQG618:DQH618"/>
    <mergeCell ref="DQO618:DQP618"/>
    <mergeCell ref="DQW618:DQX618"/>
    <mergeCell ref="DRE618:DRF618"/>
    <mergeCell ref="DRM618:DRN618"/>
    <mergeCell ref="DRU618:DRV618"/>
    <mergeCell ref="DSC618:DSD618"/>
    <mergeCell ref="DSK618:DSL618"/>
    <mergeCell ref="DSS618:DST618"/>
    <mergeCell ref="DTA618:DTB618"/>
    <mergeCell ref="DTI618:DTJ618"/>
    <mergeCell ref="DTQ618:DTR618"/>
    <mergeCell ref="DTY618:DTZ618"/>
    <mergeCell ref="DUG618:DUH618"/>
    <mergeCell ref="DUO618:DUP618"/>
    <mergeCell ref="DUW618:DUX618"/>
    <mergeCell ref="DVE618:DVF618"/>
    <mergeCell ref="DVM618:DVN618"/>
    <mergeCell ref="DVU618:DVV618"/>
    <mergeCell ref="DWC618:DWD618"/>
    <mergeCell ref="DWK618:DWL618"/>
    <mergeCell ref="DWS618:DWT618"/>
    <mergeCell ref="DXA618:DXB618"/>
    <mergeCell ref="DXI618:DXJ618"/>
    <mergeCell ref="DXQ618:DXR618"/>
    <mergeCell ref="DXY618:DXZ618"/>
    <mergeCell ref="DYG618:DYH618"/>
    <mergeCell ref="DYO618:DYP618"/>
    <mergeCell ref="DYW618:DYX618"/>
    <mergeCell ref="DZE618:DZF618"/>
    <mergeCell ref="DZM618:DZN618"/>
    <mergeCell ref="DZU618:DZV618"/>
    <mergeCell ref="EAC618:EAD618"/>
    <mergeCell ref="EAK618:EAL618"/>
    <mergeCell ref="EAS618:EAT618"/>
    <mergeCell ref="EBA618:EBB618"/>
    <mergeCell ref="EBI618:EBJ618"/>
    <mergeCell ref="EBQ618:EBR618"/>
    <mergeCell ref="EBY618:EBZ618"/>
    <mergeCell ref="ECG618:ECH618"/>
    <mergeCell ref="ECO618:ECP618"/>
    <mergeCell ref="ECW618:ECX618"/>
    <mergeCell ref="EDE618:EDF618"/>
    <mergeCell ref="EDM618:EDN618"/>
    <mergeCell ref="EDU618:EDV618"/>
    <mergeCell ref="EEC618:EED618"/>
    <mergeCell ref="EEK618:EEL618"/>
    <mergeCell ref="EES618:EET618"/>
    <mergeCell ref="EFA618:EFB618"/>
    <mergeCell ref="EFI618:EFJ618"/>
    <mergeCell ref="EFQ618:EFR618"/>
    <mergeCell ref="EFY618:EFZ618"/>
    <mergeCell ref="EGG618:EGH618"/>
    <mergeCell ref="EGO618:EGP618"/>
    <mergeCell ref="EGW618:EGX618"/>
    <mergeCell ref="EHE618:EHF618"/>
    <mergeCell ref="EHM618:EHN618"/>
    <mergeCell ref="EHU618:EHV618"/>
    <mergeCell ref="EIC618:EID618"/>
    <mergeCell ref="EIK618:EIL618"/>
    <mergeCell ref="EIS618:EIT618"/>
    <mergeCell ref="EJA618:EJB618"/>
    <mergeCell ref="EJI618:EJJ618"/>
    <mergeCell ref="EJQ618:EJR618"/>
    <mergeCell ref="EJY618:EJZ618"/>
    <mergeCell ref="EKG618:EKH618"/>
    <mergeCell ref="EKO618:EKP618"/>
    <mergeCell ref="EKW618:EKX618"/>
    <mergeCell ref="ELE618:ELF618"/>
    <mergeCell ref="ELM618:ELN618"/>
    <mergeCell ref="ELU618:ELV618"/>
    <mergeCell ref="EMC618:EMD618"/>
    <mergeCell ref="EMK618:EML618"/>
    <mergeCell ref="EMS618:EMT618"/>
    <mergeCell ref="ENA618:ENB618"/>
    <mergeCell ref="ENI618:ENJ618"/>
    <mergeCell ref="ENQ618:ENR618"/>
    <mergeCell ref="ENY618:ENZ618"/>
    <mergeCell ref="EOG618:EOH618"/>
    <mergeCell ref="EOO618:EOP618"/>
    <mergeCell ref="EOW618:EOX618"/>
    <mergeCell ref="EPE618:EPF618"/>
    <mergeCell ref="EPM618:EPN618"/>
    <mergeCell ref="EPU618:EPV618"/>
    <mergeCell ref="EQC618:EQD618"/>
    <mergeCell ref="EQK618:EQL618"/>
    <mergeCell ref="EQS618:EQT618"/>
    <mergeCell ref="ERA618:ERB618"/>
    <mergeCell ref="ERI618:ERJ618"/>
    <mergeCell ref="ERQ618:ERR618"/>
    <mergeCell ref="ERY618:ERZ618"/>
    <mergeCell ref="ESG618:ESH618"/>
    <mergeCell ref="ESO618:ESP618"/>
    <mergeCell ref="ESW618:ESX618"/>
    <mergeCell ref="ETE618:ETF618"/>
    <mergeCell ref="ETM618:ETN618"/>
    <mergeCell ref="ETU618:ETV618"/>
    <mergeCell ref="EUC618:EUD618"/>
    <mergeCell ref="EUK618:EUL618"/>
    <mergeCell ref="EUS618:EUT618"/>
    <mergeCell ref="EVA618:EVB618"/>
    <mergeCell ref="EVI618:EVJ618"/>
    <mergeCell ref="EVQ618:EVR618"/>
    <mergeCell ref="EVY618:EVZ618"/>
    <mergeCell ref="EWG618:EWH618"/>
    <mergeCell ref="EWO618:EWP618"/>
    <mergeCell ref="EWW618:EWX618"/>
    <mergeCell ref="EXE618:EXF618"/>
    <mergeCell ref="EXM618:EXN618"/>
    <mergeCell ref="EXU618:EXV618"/>
    <mergeCell ref="EYC618:EYD618"/>
    <mergeCell ref="EYK618:EYL618"/>
    <mergeCell ref="EYS618:EYT618"/>
    <mergeCell ref="EZA618:EZB618"/>
    <mergeCell ref="EZI618:EZJ618"/>
    <mergeCell ref="EZQ618:EZR618"/>
    <mergeCell ref="EZY618:EZZ618"/>
    <mergeCell ref="FAG618:FAH618"/>
    <mergeCell ref="FAO618:FAP618"/>
    <mergeCell ref="FAW618:FAX618"/>
    <mergeCell ref="FBE618:FBF618"/>
    <mergeCell ref="FBM618:FBN618"/>
    <mergeCell ref="FBU618:FBV618"/>
    <mergeCell ref="FCC618:FCD618"/>
    <mergeCell ref="FCK618:FCL618"/>
    <mergeCell ref="FCS618:FCT618"/>
    <mergeCell ref="FDA618:FDB618"/>
    <mergeCell ref="FDI618:FDJ618"/>
    <mergeCell ref="FDQ618:FDR618"/>
    <mergeCell ref="FDY618:FDZ618"/>
    <mergeCell ref="FEG618:FEH618"/>
    <mergeCell ref="FEO618:FEP618"/>
    <mergeCell ref="FEW618:FEX618"/>
    <mergeCell ref="FFE618:FFF618"/>
    <mergeCell ref="FFM618:FFN618"/>
    <mergeCell ref="FFU618:FFV618"/>
    <mergeCell ref="FGC618:FGD618"/>
    <mergeCell ref="FGK618:FGL618"/>
    <mergeCell ref="FGS618:FGT618"/>
    <mergeCell ref="FHA618:FHB618"/>
    <mergeCell ref="FHI618:FHJ618"/>
    <mergeCell ref="FHQ618:FHR618"/>
    <mergeCell ref="FHY618:FHZ618"/>
    <mergeCell ref="FIG618:FIH618"/>
    <mergeCell ref="FIO618:FIP618"/>
    <mergeCell ref="FIW618:FIX618"/>
    <mergeCell ref="FJE618:FJF618"/>
    <mergeCell ref="FJM618:FJN618"/>
    <mergeCell ref="FJU618:FJV618"/>
    <mergeCell ref="FKC618:FKD618"/>
    <mergeCell ref="FKK618:FKL618"/>
    <mergeCell ref="FKS618:FKT618"/>
    <mergeCell ref="FLA618:FLB618"/>
    <mergeCell ref="FLI618:FLJ618"/>
    <mergeCell ref="FLQ618:FLR618"/>
    <mergeCell ref="FLY618:FLZ618"/>
    <mergeCell ref="FMG618:FMH618"/>
    <mergeCell ref="FMO618:FMP618"/>
    <mergeCell ref="FMW618:FMX618"/>
    <mergeCell ref="FNE618:FNF618"/>
    <mergeCell ref="FNM618:FNN618"/>
    <mergeCell ref="FNU618:FNV618"/>
    <mergeCell ref="FOC618:FOD618"/>
    <mergeCell ref="FOK618:FOL618"/>
    <mergeCell ref="FOS618:FOT618"/>
    <mergeCell ref="FPA618:FPB618"/>
    <mergeCell ref="FPI618:FPJ618"/>
    <mergeCell ref="FPQ618:FPR618"/>
    <mergeCell ref="FPY618:FPZ618"/>
    <mergeCell ref="FQG618:FQH618"/>
    <mergeCell ref="FQO618:FQP618"/>
    <mergeCell ref="FQW618:FQX618"/>
    <mergeCell ref="FRE618:FRF618"/>
    <mergeCell ref="FRM618:FRN618"/>
    <mergeCell ref="FRU618:FRV618"/>
    <mergeCell ref="FSC618:FSD618"/>
    <mergeCell ref="FSK618:FSL618"/>
    <mergeCell ref="FSS618:FST618"/>
    <mergeCell ref="FTA618:FTB618"/>
    <mergeCell ref="FTI618:FTJ618"/>
    <mergeCell ref="FTQ618:FTR618"/>
    <mergeCell ref="FTY618:FTZ618"/>
    <mergeCell ref="FUG618:FUH618"/>
    <mergeCell ref="FUO618:FUP618"/>
    <mergeCell ref="FUW618:FUX618"/>
    <mergeCell ref="FVE618:FVF618"/>
    <mergeCell ref="FVM618:FVN618"/>
    <mergeCell ref="FVU618:FVV618"/>
    <mergeCell ref="FWC618:FWD618"/>
    <mergeCell ref="FWK618:FWL618"/>
    <mergeCell ref="FWS618:FWT618"/>
    <mergeCell ref="FXA618:FXB618"/>
    <mergeCell ref="FXI618:FXJ618"/>
    <mergeCell ref="FXQ618:FXR618"/>
    <mergeCell ref="FXY618:FXZ618"/>
    <mergeCell ref="FYG618:FYH618"/>
    <mergeCell ref="FYO618:FYP618"/>
    <mergeCell ref="FYW618:FYX618"/>
    <mergeCell ref="FZE618:FZF618"/>
    <mergeCell ref="FZM618:FZN618"/>
    <mergeCell ref="FZU618:FZV618"/>
    <mergeCell ref="GAC618:GAD618"/>
    <mergeCell ref="GAK618:GAL618"/>
    <mergeCell ref="GAS618:GAT618"/>
    <mergeCell ref="GBA618:GBB618"/>
    <mergeCell ref="GBI618:GBJ618"/>
    <mergeCell ref="GBQ618:GBR618"/>
    <mergeCell ref="GBY618:GBZ618"/>
    <mergeCell ref="GCG618:GCH618"/>
    <mergeCell ref="GCO618:GCP618"/>
    <mergeCell ref="GCW618:GCX618"/>
    <mergeCell ref="GDE618:GDF618"/>
    <mergeCell ref="GDM618:GDN618"/>
    <mergeCell ref="GDU618:GDV618"/>
    <mergeCell ref="GEC618:GED618"/>
    <mergeCell ref="GEK618:GEL618"/>
    <mergeCell ref="GES618:GET618"/>
    <mergeCell ref="GFA618:GFB618"/>
    <mergeCell ref="GFI618:GFJ618"/>
    <mergeCell ref="GFQ618:GFR618"/>
    <mergeCell ref="GFY618:GFZ618"/>
    <mergeCell ref="GGG618:GGH618"/>
    <mergeCell ref="GGO618:GGP618"/>
    <mergeCell ref="GGW618:GGX618"/>
    <mergeCell ref="GHE618:GHF618"/>
    <mergeCell ref="GHM618:GHN618"/>
    <mergeCell ref="GHU618:GHV618"/>
    <mergeCell ref="GIC618:GID618"/>
    <mergeCell ref="GIK618:GIL618"/>
    <mergeCell ref="GIS618:GIT618"/>
    <mergeCell ref="GJA618:GJB618"/>
    <mergeCell ref="GJI618:GJJ618"/>
    <mergeCell ref="GJQ618:GJR618"/>
    <mergeCell ref="GJY618:GJZ618"/>
    <mergeCell ref="GKG618:GKH618"/>
    <mergeCell ref="GKO618:GKP618"/>
    <mergeCell ref="GKW618:GKX618"/>
    <mergeCell ref="GLE618:GLF618"/>
    <mergeCell ref="GLM618:GLN618"/>
    <mergeCell ref="GLU618:GLV618"/>
    <mergeCell ref="GMC618:GMD618"/>
    <mergeCell ref="GMK618:GML618"/>
    <mergeCell ref="GMS618:GMT618"/>
    <mergeCell ref="GNA618:GNB618"/>
    <mergeCell ref="GNI618:GNJ618"/>
    <mergeCell ref="GNQ618:GNR618"/>
    <mergeCell ref="GNY618:GNZ618"/>
    <mergeCell ref="GOG618:GOH618"/>
    <mergeCell ref="GOO618:GOP618"/>
    <mergeCell ref="GOW618:GOX618"/>
    <mergeCell ref="GPE618:GPF618"/>
    <mergeCell ref="GPM618:GPN618"/>
    <mergeCell ref="GPU618:GPV618"/>
    <mergeCell ref="GQC618:GQD618"/>
    <mergeCell ref="GQK618:GQL618"/>
    <mergeCell ref="GQS618:GQT618"/>
    <mergeCell ref="GRA618:GRB618"/>
    <mergeCell ref="GRI618:GRJ618"/>
    <mergeCell ref="GRQ618:GRR618"/>
    <mergeCell ref="GRY618:GRZ618"/>
    <mergeCell ref="GSG618:GSH618"/>
    <mergeCell ref="GSO618:GSP618"/>
    <mergeCell ref="GSW618:GSX618"/>
    <mergeCell ref="GTE618:GTF618"/>
    <mergeCell ref="GTM618:GTN618"/>
    <mergeCell ref="GTU618:GTV618"/>
    <mergeCell ref="GUC618:GUD618"/>
    <mergeCell ref="GUK618:GUL618"/>
    <mergeCell ref="GUS618:GUT618"/>
    <mergeCell ref="GVA618:GVB618"/>
    <mergeCell ref="GVI618:GVJ618"/>
    <mergeCell ref="GVQ618:GVR618"/>
    <mergeCell ref="GVY618:GVZ618"/>
    <mergeCell ref="GWG618:GWH618"/>
    <mergeCell ref="GWO618:GWP618"/>
    <mergeCell ref="GWW618:GWX618"/>
    <mergeCell ref="GXE618:GXF618"/>
    <mergeCell ref="GXM618:GXN618"/>
    <mergeCell ref="GXU618:GXV618"/>
    <mergeCell ref="GYC618:GYD618"/>
    <mergeCell ref="GYK618:GYL618"/>
    <mergeCell ref="GYS618:GYT618"/>
    <mergeCell ref="GZA618:GZB618"/>
    <mergeCell ref="GZI618:GZJ618"/>
    <mergeCell ref="GZQ618:GZR618"/>
    <mergeCell ref="GZY618:GZZ618"/>
    <mergeCell ref="HAG618:HAH618"/>
    <mergeCell ref="HAO618:HAP618"/>
    <mergeCell ref="HAW618:HAX618"/>
    <mergeCell ref="HBE618:HBF618"/>
    <mergeCell ref="HBM618:HBN618"/>
    <mergeCell ref="HBU618:HBV618"/>
    <mergeCell ref="HCC618:HCD618"/>
    <mergeCell ref="HCK618:HCL618"/>
    <mergeCell ref="HCS618:HCT618"/>
    <mergeCell ref="HDA618:HDB618"/>
    <mergeCell ref="HDI618:HDJ618"/>
    <mergeCell ref="HDQ618:HDR618"/>
    <mergeCell ref="HDY618:HDZ618"/>
    <mergeCell ref="HEG618:HEH618"/>
    <mergeCell ref="HEO618:HEP618"/>
    <mergeCell ref="HEW618:HEX618"/>
    <mergeCell ref="HFE618:HFF618"/>
    <mergeCell ref="HFM618:HFN618"/>
    <mergeCell ref="HFU618:HFV618"/>
    <mergeCell ref="HGC618:HGD618"/>
    <mergeCell ref="HGK618:HGL618"/>
    <mergeCell ref="HGS618:HGT618"/>
    <mergeCell ref="HHA618:HHB618"/>
    <mergeCell ref="HHI618:HHJ618"/>
    <mergeCell ref="HHQ618:HHR618"/>
    <mergeCell ref="HHY618:HHZ618"/>
    <mergeCell ref="HIG618:HIH618"/>
    <mergeCell ref="HIO618:HIP618"/>
    <mergeCell ref="HIW618:HIX618"/>
    <mergeCell ref="HJE618:HJF618"/>
    <mergeCell ref="HJM618:HJN618"/>
    <mergeCell ref="HJU618:HJV618"/>
    <mergeCell ref="HKC618:HKD618"/>
    <mergeCell ref="HKK618:HKL618"/>
    <mergeCell ref="HKS618:HKT618"/>
    <mergeCell ref="HLA618:HLB618"/>
    <mergeCell ref="HLI618:HLJ618"/>
    <mergeCell ref="HLQ618:HLR618"/>
    <mergeCell ref="HLY618:HLZ618"/>
    <mergeCell ref="HMG618:HMH618"/>
    <mergeCell ref="HMO618:HMP618"/>
    <mergeCell ref="HMW618:HMX618"/>
    <mergeCell ref="HNE618:HNF618"/>
    <mergeCell ref="HNM618:HNN618"/>
    <mergeCell ref="HNU618:HNV618"/>
    <mergeCell ref="HOC618:HOD618"/>
    <mergeCell ref="HOK618:HOL618"/>
    <mergeCell ref="HOS618:HOT618"/>
    <mergeCell ref="HPA618:HPB618"/>
    <mergeCell ref="HPI618:HPJ618"/>
    <mergeCell ref="HPQ618:HPR618"/>
    <mergeCell ref="HPY618:HPZ618"/>
    <mergeCell ref="HQG618:HQH618"/>
    <mergeCell ref="HQO618:HQP618"/>
    <mergeCell ref="HQW618:HQX618"/>
    <mergeCell ref="HRE618:HRF618"/>
    <mergeCell ref="HRM618:HRN618"/>
    <mergeCell ref="HRU618:HRV618"/>
    <mergeCell ref="HSC618:HSD618"/>
    <mergeCell ref="HSK618:HSL618"/>
    <mergeCell ref="HSS618:HST618"/>
    <mergeCell ref="HTA618:HTB618"/>
    <mergeCell ref="HTI618:HTJ618"/>
    <mergeCell ref="HTQ618:HTR618"/>
    <mergeCell ref="HTY618:HTZ618"/>
    <mergeCell ref="HUG618:HUH618"/>
    <mergeCell ref="HUO618:HUP618"/>
    <mergeCell ref="HUW618:HUX618"/>
    <mergeCell ref="HVE618:HVF618"/>
    <mergeCell ref="HVM618:HVN618"/>
    <mergeCell ref="HVU618:HVV618"/>
    <mergeCell ref="HWC618:HWD618"/>
    <mergeCell ref="HWK618:HWL618"/>
    <mergeCell ref="HWS618:HWT618"/>
    <mergeCell ref="HXA618:HXB618"/>
    <mergeCell ref="HXI618:HXJ618"/>
    <mergeCell ref="HXQ618:HXR618"/>
    <mergeCell ref="HXY618:HXZ618"/>
    <mergeCell ref="HYG618:HYH618"/>
    <mergeCell ref="HYO618:HYP618"/>
    <mergeCell ref="HYW618:HYX618"/>
    <mergeCell ref="HZE618:HZF618"/>
    <mergeCell ref="HZM618:HZN618"/>
    <mergeCell ref="HZU618:HZV618"/>
    <mergeCell ref="IAC618:IAD618"/>
    <mergeCell ref="IAK618:IAL618"/>
    <mergeCell ref="IAS618:IAT618"/>
    <mergeCell ref="IBA618:IBB618"/>
    <mergeCell ref="IBI618:IBJ618"/>
    <mergeCell ref="IBQ618:IBR618"/>
    <mergeCell ref="IBY618:IBZ618"/>
    <mergeCell ref="ICG618:ICH618"/>
    <mergeCell ref="ICO618:ICP618"/>
    <mergeCell ref="ICW618:ICX618"/>
    <mergeCell ref="IDE618:IDF618"/>
    <mergeCell ref="IDM618:IDN618"/>
    <mergeCell ref="IDU618:IDV618"/>
    <mergeCell ref="IEC618:IED618"/>
    <mergeCell ref="IEK618:IEL618"/>
    <mergeCell ref="IES618:IET618"/>
    <mergeCell ref="IFA618:IFB618"/>
    <mergeCell ref="IFI618:IFJ618"/>
    <mergeCell ref="IFQ618:IFR618"/>
    <mergeCell ref="IFY618:IFZ618"/>
    <mergeCell ref="IGG618:IGH618"/>
    <mergeCell ref="IGO618:IGP618"/>
    <mergeCell ref="IGW618:IGX618"/>
    <mergeCell ref="IHE618:IHF618"/>
    <mergeCell ref="IHM618:IHN618"/>
    <mergeCell ref="IHU618:IHV618"/>
    <mergeCell ref="IIC618:IID618"/>
    <mergeCell ref="IIK618:IIL618"/>
    <mergeCell ref="IIS618:IIT618"/>
    <mergeCell ref="IJA618:IJB618"/>
    <mergeCell ref="IJI618:IJJ618"/>
    <mergeCell ref="IJQ618:IJR618"/>
    <mergeCell ref="IJY618:IJZ618"/>
    <mergeCell ref="IKG618:IKH618"/>
    <mergeCell ref="IKO618:IKP618"/>
    <mergeCell ref="IKW618:IKX618"/>
    <mergeCell ref="ILE618:ILF618"/>
    <mergeCell ref="ILM618:ILN618"/>
    <mergeCell ref="ILU618:ILV618"/>
    <mergeCell ref="IMC618:IMD618"/>
    <mergeCell ref="IMK618:IML618"/>
    <mergeCell ref="IMS618:IMT618"/>
    <mergeCell ref="INA618:INB618"/>
    <mergeCell ref="INI618:INJ618"/>
    <mergeCell ref="INQ618:INR618"/>
    <mergeCell ref="INY618:INZ618"/>
    <mergeCell ref="IOG618:IOH618"/>
    <mergeCell ref="IOO618:IOP618"/>
    <mergeCell ref="IOW618:IOX618"/>
    <mergeCell ref="IPE618:IPF618"/>
    <mergeCell ref="IPM618:IPN618"/>
    <mergeCell ref="IPU618:IPV618"/>
    <mergeCell ref="IQC618:IQD618"/>
    <mergeCell ref="IQK618:IQL618"/>
    <mergeCell ref="IQS618:IQT618"/>
    <mergeCell ref="IRA618:IRB618"/>
    <mergeCell ref="IRI618:IRJ618"/>
    <mergeCell ref="IRQ618:IRR618"/>
    <mergeCell ref="IRY618:IRZ618"/>
    <mergeCell ref="ISG618:ISH618"/>
    <mergeCell ref="ISO618:ISP618"/>
    <mergeCell ref="ISW618:ISX618"/>
    <mergeCell ref="ITE618:ITF618"/>
    <mergeCell ref="ITM618:ITN618"/>
    <mergeCell ref="ITU618:ITV618"/>
    <mergeCell ref="IUC618:IUD618"/>
    <mergeCell ref="IUK618:IUL618"/>
    <mergeCell ref="IUS618:IUT618"/>
    <mergeCell ref="IVA618:IVB618"/>
    <mergeCell ref="IVI618:IVJ618"/>
    <mergeCell ref="IVQ618:IVR618"/>
    <mergeCell ref="IVY618:IVZ618"/>
    <mergeCell ref="IWG618:IWH618"/>
    <mergeCell ref="IWO618:IWP618"/>
    <mergeCell ref="IWW618:IWX618"/>
    <mergeCell ref="IXE618:IXF618"/>
    <mergeCell ref="IXM618:IXN618"/>
    <mergeCell ref="IXU618:IXV618"/>
    <mergeCell ref="IYC618:IYD618"/>
    <mergeCell ref="IYK618:IYL618"/>
    <mergeCell ref="IYS618:IYT618"/>
    <mergeCell ref="IZA618:IZB618"/>
    <mergeCell ref="IZI618:IZJ618"/>
    <mergeCell ref="IZQ618:IZR618"/>
    <mergeCell ref="IZY618:IZZ618"/>
    <mergeCell ref="JAG618:JAH618"/>
    <mergeCell ref="JAO618:JAP618"/>
    <mergeCell ref="JAW618:JAX618"/>
    <mergeCell ref="JBE618:JBF618"/>
    <mergeCell ref="JBM618:JBN618"/>
    <mergeCell ref="JBU618:JBV618"/>
    <mergeCell ref="JCC618:JCD618"/>
    <mergeCell ref="JCK618:JCL618"/>
    <mergeCell ref="JCS618:JCT618"/>
    <mergeCell ref="JDA618:JDB618"/>
    <mergeCell ref="JDI618:JDJ618"/>
    <mergeCell ref="JDQ618:JDR618"/>
    <mergeCell ref="JDY618:JDZ618"/>
    <mergeCell ref="JEG618:JEH618"/>
    <mergeCell ref="JEO618:JEP618"/>
    <mergeCell ref="JEW618:JEX618"/>
    <mergeCell ref="JFE618:JFF618"/>
    <mergeCell ref="JFM618:JFN618"/>
    <mergeCell ref="JFU618:JFV618"/>
    <mergeCell ref="JGC618:JGD618"/>
    <mergeCell ref="JGK618:JGL618"/>
    <mergeCell ref="JGS618:JGT618"/>
    <mergeCell ref="JHA618:JHB618"/>
    <mergeCell ref="JHI618:JHJ618"/>
    <mergeCell ref="JHQ618:JHR618"/>
    <mergeCell ref="JHY618:JHZ618"/>
    <mergeCell ref="JIG618:JIH618"/>
    <mergeCell ref="JIO618:JIP618"/>
    <mergeCell ref="JIW618:JIX618"/>
    <mergeCell ref="JJE618:JJF618"/>
    <mergeCell ref="JJM618:JJN618"/>
    <mergeCell ref="JJU618:JJV618"/>
    <mergeCell ref="JKC618:JKD618"/>
    <mergeCell ref="JKK618:JKL618"/>
    <mergeCell ref="JKS618:JKT618"/>
    <mergeCell ref="JLA618:JLB618"/>
    <mergeCell ref="JLI618:JLJ618"/>
    <mergeCell ref="JLQ618:JLR618"/>
    <mergeCell ref="JLY618:JLZ618"/>
    <mergeCell ref="JMG618:JMH618"/>
    <mergeCell ref="JMO618:JMP618"/>
    <mergeCell ref="JMW618:JMX618"/>
    <mergeCell ref="JNE618:JNF618"/>
    <mergeCell ref="JNM618:JNN618"/>
    <mergeCell ref="JNU618:JNV618"/>
    <mergeCell ref="JOC618:JOD618"/>
    <mergeCell ref="JOK618:JOL618"/>
    <mergeCell ref="JOS618:JOT618"/>
    <mergeCell ref="JPA618:JPB618"/>
    <mergeCell ref="JPI618:JPJ618"/>
    <mergeCell ref="JPQ618:JPR618"/>
    <mergeCell ref="JPY618:JPZ618"/>
    <mergeCell ref="JQG618:JQH618"/>
    <mergeCell ref="JQO618:JQP618"/>
    <mergeCell ref="JQW618:JQX618"/>
    <mergeCell ref="JRE618:JRF618"/>
    <mergeCell ref="JRM618:JRN618"/>
    <mergeCell ref="JRU618:JRV618"/>
    <mergeCell ref="JSC618:JSD618"/>
    <mergeCell ref="JSK618:JSL618"/>
    <mergeCell ref="JSS618:JST618"/>
    <mergeCell ref="JTA618:JTB618"/>
    <mergeCell ref="JTI618:JTJ618"/>
    <mergeCell ref="JTQ618:JTR618"/>
    <mergeCell ref="JTY618:JTZ618"/>
    <mergeCell ref="JUG618:JUH618"/>
    <mergeCell ref="JUO618:JUP618"/>
    <mergeCell ref="JUW618:JUX618"/>
    <mergeCell ref="JVE618:JVF618"/>
    <mergeCell ref="JVM618:JVN618"/>
    <mergeCell ref="JVU618:JVV618"/>
    <mergeCell ref="JWC618:JWD618"/>
    <mergeCell ref="JWK618:JWL618"/>
    <mergeCell ref="JWS618:JWT618"/>
    <mergeCell ref="JXA618:JXB618"/>
    <mergeCell ref="JXI618:JXJ618"/>
    <mergeCell ref="JXQ618:JXR618"/>
    <mergeCell ref="JXY618:JXZ618"/>
    <mergeCell ref="JYG618:JYH618"/>
    <mergeCell ref="JYO618:JYP618"/>
    <mergeCell ref="JYW618:JYX618"/>
    <mergeCell ref="JZE618:JZF618"/>
    <mergeCell ref="JZM618:JZN618"/>
    <mergeCell ref="JZU618:JZV618"/>
    <mergeCell ref="KAC618:KAD618"/>
    <mergeCell ref="KAK618:KAL618"/>
    <mergeCell ref="KAS618:KAT618"/>
    <mergeCell ref="KBA618:KBB618"/>
    <mergeCell ref="KBI618:KBJ618"/>
    <mergeCell ref="KBQ618:KBR618"/>
    <mergeCell ref="KBY618:KBZ618"/>
    <mergeCell ref="KCG618:KCH618"/>
    <mergeCell ref="KCO618:KCP618"/>
    <mergeCell ref="KCW618:KCX618"/>
    <mergeCell ref="KDE618:KDF618"/>
    <mergeCell ref="KDM618:KDN618"/>
    <mergeCell ref="KDU618:KDV618"/>
    <mergeCell ref="KEC618:KED618"/>
    <mergeCell ref="KEK618:KEL618"/>
    <mergeCell ref="KES618:KET618"/>
    <mergeCell ref="KFA618:KFB618"/>
    <mergeCell ref="KFI618:KFJ618"/>
    <mergeCell ref="KFQ618:KFR618"/>
    <mergeCell ref="KFY618:KFZ618"/>
    <mergeCell ref="KGG618:KGH618"/>
    <mergeCell ref="KGO618:KGP618"/>
    <mergeCell ref="KGW618:KGX618"/>
    <mergeCell ref="KHE618:KHF618"/>
    <mergeCell ref="KHM618:KHN618"/>
    <mergeCell ref="KHU618:KHV618"/>
    <mergeCell ref="KIC618:KID618"/>
    <mergeCell ref="KIK618:KIL618"/>
    <mergeCell ref="KIS618:KIT618"/>
    <mergeCell ref="KJA618:KJB618"/>
    <mergeCell ref="KJI618:KJJ618"/>
    <mergeCell ref="KJQ618:KJR618"/>
    <mergeCell ref="KJY618:KJZ618"/>
    <mergeCell ref="KKG618:KKH618"/>
    <mergeCell ref="KKO618:KKP618"/>
    <mergeCell ref="KKW618:KKX618"/>
    <mergeCell ref="KLE618:KLF618"/>
    <mergeCell ref="KLM618:KLN618"/>
    <mergeCell ref="KLU618:KLV618"/>
    <mergeCell ref="KMC618:KMD618"/>
    <mergeCell ref="KMK618:KML618"/>
    <mergeCell ref="KMS618:KMT618"/>
    <mergeCell ref="KNA618:KNB618"/>
    <mergeCell ref="KNI618:KNJ618"/>
    <mergeCell ref="KNQ618:KNR618"/>
    <mergeCell ref="KNY618:KNZ618"/>
    <mergeCell ref="KOG618:KOH618"/>
    <mergeCell ref="KOO618:KOP618"/>
    <mergeCell ref="KOW618:KOX618"/>
    <mergeCell ref="KPE618:KPF618"/>
    <mergeCell ref="KPM618:KPN618"/>
    <mergeCell ref="KPU618:KPV618"/>
    <mergeCell ref="KQC618:KQD618"/>
    <mergeCell ref="KQK618:KQL618"/>
    <mergeCell ref="KQS618:KQT618"/>
    <mergeCell ref="KRA618:KRB618"/>
    <mergeCell ref="KRI618:KRJ618"/>
    <mergeCell ref="KRQ618:KRR618"/>
    <mergeCell ref="KRY618:KRZ618"/>
    <mergeCell ref="KSG618:KSH618"/>
    <mergeCell ref="KSO618:KSP618"/>
    <mergeCell ref="KSW618:KSX618"/>
    <mergeCell ref="KTE618:KTF618"/>
    <mergeCell ref="KTM618:KTN618"/>
    <mergeCell ref="KTU618:KTV618"/>
    <mergeCell ref="KUC618:KUD618"/>
    <mergeCell ref="KUK618:KUL618"/>
    <mergeCell ref="KUS618:KUT618"/>
    <mergeCell ref="KVA618:KVB618"/>
    <mergeCell ref="KVI618:KVJ618"/>
    <mergeCell ref="KVQ618:KVR618"/>
    <mergeCell ref="KVY618:KVZ618"/>
    <mergeCell ref="KWG618:KWH618"/>
    <mergeCell ref="KWO618:KWP618"/>
    <mergeCell ref="KWW618:KWX618"/>
    <mergeCell ref="KXE618:KXF618"/>
    <mergeCell ref="KXM618:KXN618"/>
    <mergeCell ref="KXU618:KXV618"/>
    <mergeCell ref="KYC618:KYD618"/>
    <mergeCell ref="KYK618:KYL618"/>
    <mergeCell ref="KYS618:KYT618"/>
    <mergeCell ref="KZA618:KZB618"/>
    <mergeCell ref="KZI618:KZJ618"/>
    <mergeCell ref="KZQ618:KZR618"/>
    <mergeCell ref="KZY618:KZZ618"/>
    <mergeCell ref="LAG618:LAH618"/>
    <mergeCell ref="LAO618:LAP618"/>
    <mergeCell ref="LAW618:LAX618"/>
    <mergeCell ref="LBE618:LBF618"/>
    <mergeCell ref="LBM618:LBN618"/>
    <mergeCell ref="LBU618:LBV618"/>
    <mergeCell ref="LCC618:LCD618"/>
    <mergeCell ref="LCK618:LCL618"/>
    <mergeCell ref="LCS618:LCT618"/>
    <mergeCell ref="LDA618:LDB618"/>
    <mergeCell ref="LDI618:LDJ618"/>
    <mergeCell ref="LDQ618:LDR618"/>
    <mergeCell ref="LDY618:LDZ618"/>
    <mergeCell ref="LEG618:LEH618"/>
    <mergeCell ref="LEO618:LEP618"/>
    <mergeCell ref="LEW618:LEX618"/>
    <mergeCell ref="LFE618:LFF618"/>
    <mergeCell ref="LFM618:LFN618"/>
    <mergeCell ref="LFU618:LFV618"/>
    <mergeCell ref="LGC618:LGD618"/>
    <mergeCell ref="LGK618:LGL618"/>
    <mergeCell ref="LGS618:LGT618"/>
    <mergeCell ref="LHA618:LHB618"/>
    <mergeCell ref="LHI618:LHJ618"/>
    <mergeCell ref="LHQ618:LHR618"/>
    <mergeCell ref="LHY618:LHZ618"/>
    <mergeCell ref="LIG618:LIH618"/>
    <mergeCell ref="LIO618:LIP618"/>
    <mergeCell ref="LIW618:LIX618"/>
    <mergeCell ref="LJE618:LJF618"/>
    <mergeCell ref="LJM618:LJN618"/>
    <mergeCell ref="LJU618:LJV618"/>
    <mergeCell ref="LKC618:LKD618"/>
    <mergeCell ref="LKK618:LKL618"/>
    <mergeCell ref="LKS618:LKT618"/>
    <mergeCell ref="LLA618:LLB618"/>
    <mergeCell ref="LLI618:LLJ618"/>
    <mergeCell ref="LLQ618:LLR618"/>
    <mergeCell ref="LLY618:LLZ618"/>
    <mergeCell ref="LMG618:LMH618"/>
    <mergeCell ref="LMO618:LMP618"/>
    <mergeCell ref="LMW618:LMX618"/>
    <mergeCell ref="LNE618:LNF618"/>
    <mergeCell ref="LNM618:LNN618"/>
    <mergeCell ref="LNU618:LNV618"/>
    <mergeCell ref="LOC618:LOD618"/>
    <mergeCell ref="LOK618:LOL618"/>
    <mergeCell ref="LOS618:LOT618"/>
    <mergeCell ref="LPA618:LPB618"/>
    <mergeCell ref="LPI618:LPJ618"/>
    <mergeCell ref="LPQ618:LPR618"/>
    <mergeCell ref="LPY618:LPZ618"/>
    <mergeCell ref="LQG618:LQH618"/>
    <mergeCell ref="LQO618:LQP618"/>
    <mergeCell ref="LQW618:LQX618"/>
    <mergeCell ref="LRE618:LRF618"/>
    <mergeCell ref="LRM618:LRN618"/>
    <mergeCell ref="LRU618:LRV618"/>
    <mergeCell ref="LSC618:LSD618"/>
    <mergeCell ref="LSK618:LSL618"/>
    <mergeCell ref="LSS618:LST618"/>
    <mergeCell ref="LTA618:LTB618"/>
    <mergeCell ref="LTI618:LTJ618"/>
    <mergeCell ref="LTQ618:LTR618"/>
    <mergeCell ref="LTY618:LTZ618"/>
    <mergeCell ref="LUG618:LUH618"/>
    <mergeCell ref="LUO618:LUP618"/>
    <mergeCell ref="LUW618:LUX618"/>
    <mergeCell ref="LVE618:LVF618"/>
    <mergeCell ref="LVM618:LVN618"/>
    <mergeCell ref="LVU618:LVV618"/>
    <mergeCell ref="LWC618:LWD618"/>
    <mergeCell ref="LWK618:LWL618"/>
    <mergeCell ref="LWS618:LWT618"/>
    <mergeCell ref="LXA618:LXB618"/>
    <mergeCell ref="LXI618:LXJ618"/>
    <mergeCell ref="LXQ618:LXR618"/>
    <mergeCell ref="LXY618:LXZ618"/>
    <mergeCell ref="LYG618:LYH618"/>
    <mergeCell ref="LYO618:LYP618"/>
    <mergeCell ref="LYW618:LYX618"/>
    <mergeCell ref="LZE618:LZF618"/>
    <mergeCell ref="LZM618:LZN618"/>
    <mergeCell ref="LZU618:LZV618"/>
    <mergeCell ref="MAC618:MAD618"/>
    <mergeCell ref="MAK618:MAL618"/>
    <mergeCell ref="MAS618:MAT618"/>
    <mergeCell ref="MBA618:MBB618"/>
    <mergeCell ref="MBI618:MBJ618"/>
    <mergeCell ref="MBQ618:MBR618"/>
    <mergeCell ref="MBY618:MBZ618"/>
    <mergeCell ref="MCG618:MCH618"/>
    <mergeCell ref="MCO618:MCP618"/>
    <mergeCell ref="MCW618:MCX618"/>
    <mergeCell ref="MDE618:MDF618"/>
    <mergeCell ref="MDM618:MDN618"/>
    <mergeCell ref="MDU618:MDV618"/>
    <mergeCell ref="MEC618:MED618"/>
    <mergeCell ref="MEK618:MEL618"/>
    <mergeCell ref="MES618:MET618"/>
    <mergeCell ref="MFA618:MFB618"/>
    <mergeCell ref="MFI618:MFJ618"/>
    <mergeCell ref="MFQ618:MFR618"/>
    <mergeCell ref="MFY618:MFZ618"/>
    <mergeCell ref="MGG618:MGH618"/>
    <mergeCell ref="MGO618:MGP618"/>
    <mergeCell ref="MGW618:MGX618"/>
    <mergeCell ref="MHE618:MHF618"/>
    <mergeCell ref="MHM618:MHN618"/>
    <mergeCell ref="MHU618:MHV618"/>
    <mergeCell ref="MIC618:MID618"/>
    <mergeCell ref="MIK618:MIL618"/>
    <mergeCell ref="MIS618:MIT618"/>
    <mergeCell ref="MJA618:MJB618"/>
    <mergeCell ref="MJI618:MJJ618"/>
    <mergeCell ref="MJQ618:MJR618"/>
    <mergeCell ref="MJY618:MJZ618"/>
    <mergeCell ref="MKG618:MKH618"/>
    <mergeCell ref="MKO618:MKP618"/>
    <mergeCell ref="MKW618:MKX618"/>
    <mergeCell ref="MLE618:MLF618"/>
    <mergeCell ref="MLM618:MLN618"/>
    <mergeCell ref="MLU618:MLV618"/>
    <mergeCell ref="MMC618:MMD618"/>
    <mergeCell ref="MMK618:MML618"/>
    <mergeCell ref="MMS618:MMT618"/>
    <mergeCell ref="MNA618:MNB618"/>
    <mergeCell ref="MNI618:MNJ618"/>
    <mergeCell ref="MNQ618:MNR618"/>
    <mergeCell ref="MNY618:MNZ618"/>
    <mergeCell ref="MOG618:MOH618"/>
    <mergeCell ref="MOO618:MOP618"/>
    <mergeCell ref="MOW618:MOX618"/>
    <mergeCell ref="MPE618:MPF618"/>
    <mergeCell ref="MPM618:MPN618"/>
    <mergeCell ref="MPU618:MPV618"/>
    <mergeCell ref="MQC618:MQD618"/>
    <mergeCell ref="MQK618:MQL618"/>
    <mergeCell ref="MQS618:MQT618"/>
    <mergeCell ref="MRA618:MRB618"/>
    <mergeCell ref="MRI618:MRJ618"/>
    <mergeCell ref="MRQ618:MRR618"/>
    <mergeCell ref="MRY618:MRZ618"/>
    <mergeCell ref="MSG618:MSH618"/>
    <mergeCell ref="MSO618:MSP618"/>
    <mergeCell ref="MSW618:MSX618"/>
    <mergeCell ref="MTE618:MTF618"/>
    <mergeCell ref="MTM618:MTN618"/>
    <mergeCell ref="MTU618:MTV618"/>
    <mergeCell ref="MUC618:MUD618"/>
    <mergeCell ref="MUK618:MUL618"/>
    <mergeCell ref="MUS618:MUT618"/>
    <mergeCell ref="MVA618:MVB618"/>
    <mergeCell ref="MVI618:MVJ618"/>
    <mergeCell ref="MVQ618:MVR618"/>
    <mergeCell ref="MVY618:MVZ618"/>
    <mergeCell ref="MWG618:MWH618"/>
    <mergeCell ref="MWO618:MWP618"/>
    <mergeCell ref="MWW618:MWX618"/>
    <mergeCell ref="MXE618:MXF618"/>
    <mergeCell ref="MXM618:MXN618"/>
    <mergeCell ref="MXU618:MXV618"/>
    <mergeCell ref="MYC618:MYD618"/>
    <mergeCell ref="MYK618:MYL618"/>
    <mergeCell ref="MYS618:MYT618"/>
    <mergeCell ref="MZA618:MZB618"/>
    <mergeCell ref="MZI618:MZJ618"/>
    <mergeCell ref="MZQ618:MZR618"/>
    <mergeCell ref="MZY618:MZZ618"/>
    <mergeCell ref="NAG618:NAH618"/>
    <mergeCell ref="NAO618:NAP618"/>
    <mergeCell ref="NAW618:NAX618"/>
    <mergeCell ref="NBE618:NBF618"/>
    <mergeCell ref="NBM618:NBN618"/>
    <mergeCell ref="NBU618:NBV618"/>
    <mergeCell ref="NCC618:NCD618"/>
    <mergeCell ref="NCK618:NCL618"/>
    <mergeCell ref="NCS618:NCT618"/>
    <mergeCell ref="NDA618:NDB618"/>
    <mergeCell ref="NDI618:NDJ618"/>
    <mergeCell ref="NDQ618:NDR618"/>
    <mergeCell ref="NDY618:NDZ618"/>
    <mergeCell ref="NEG618:NEH618"/>
    <mergeCell ref="NEO618:NEP618"/>
    <mergeCell ref="NEW618:NEX618"/>
    <mergeCell ref="NFE618:NFF618"/>
    <mergeCell ref="NFM618:NFN618"/>
    <mergeCell ref="NFU618:NFV618"/>
    <mergeCell ref="NGC618:NGD618"/>
    <mergeCell ref="NGK618:NGL618"/>
    <mergeCell ref="NGS618:NGT618"/>
    <mergeCell ref="NHA618:NHB618"/>
    <mergeCell ref="NHI618:NHJ618"/>
    <mergeCell ref="NHQ618:NHR618"/>
    <mergeCell ref="NHY618:NHZ618"/>
    <mergeCell ref="NIG618:NIH618"/>
    <mergeCell ref="NIO618:NIP618"/>
    <mergeCell ref="NIW618:NIX618"/>
    <mergeCell ref="NJE618:NJF618"/>
    <mergeCell ref="NJM618:NJN618"/>
    <mergeCell ref="NJU618:NJV618"/>
    <mergeCell ref="NKC618:NKD618"/>
    <mergeCell ref="NKK618:NKL618"/>
    <mergeCell ref="NKS618:NKT618"/>
    <mergeCell ref="NLA618:NLB618"/>
    <mergeCell ref="NLI618:NLJ618"/>
    <mergeCell ref="NLQ618:NLR618"/>
    <mergeCell ref="NLY618:NLZ618"/>
    <mergeCell ref="NMG618:NMH618"/>
    <mergeCell ref="NMO618:NMP618"/>
    <mergeCell ref="NMW618:NMX618"/>
    <mergeCell ref="NNE618:NNF618"/>
    <mergeCell ref="NNM618:NNN618"/>
    <mergeCell ref="NNU618:NNV618"/>
    <mergeCell ref="NOC618:NOD618"/>
    <mergeCell ref="NOK618:NOL618"/>
    <mergeCell ref="NOS618:NOT618"/>
    <mergeCell ref="NPA618:NPB618"/>
    <mergeCell ref="NPI618:NPJ618"/>
    <mergeCell ref="NPQ618:NPR618"/>
    <mergeCell ref="NPY618:NPZ618"/>
    <mergeCell ref="NQG618:NQH618"/>
    <mergeCell ref="NQO618:NQP618"/>
    <mergeCell ref="NQW618:NQX618"/>
    <mergeCell ref="NRE618:NRF618"/>
    <mergeCell ref="NRM618:NRN618"/>
    <mergeCell ref="NRU618:NRV618"/>
    <mergeCell ref="NSC618:NSD618"/>
    <mergeCell ref="NSK618:NSL618"/>
    <mergeCell ref="NSS618:NST618"/>
    <mergeCell ref="NTA618:NTB618"/>
    <mergeCell ref="NTI618:NTJ618"/>
    <mergeCell ref="NTQ618:NTR618"/>
    <mergeCell ref="NTY618:NTZ618"/>
    <mergeCell ref="NUG618:NUH618"/>
    <mergeCell ref="NUO618:NUP618"/>
    <mergeCell ref="NUW618:NUX618"/>
    <mergeCell ref="NVE618:NVF618"/>
    <mergeCell ref="NVM618:NVN618"/>
    <mergeCell ref="NVU618:NVV618"/>
    <mergeCell ref="NWC618:NWD618"/>
    <mergeCell ref="NWK618:NWL618"/>
    <mergeCell ref="NWS618:NWT618"/>
    <mergeCell ref="NXA618:NXB618"/>
    <mergeCell ref="NXI618:NXJ618"/>
    <mergeCell ref="NXQ618:NXR618"/>
    <mergeCell ref="NXY618:NXZ618"/>
    <mergeCell ref="NYG618:NYH618"/>
    <mergeCell ref="NYO618:NYP618"/>
    <mergeCell ref="NYW618:NYX618"/>
    <mergeCell ref="NZE618:NZF618"/>
    <mergeCell ref="NZM618:NZN618"/>
    <mergeCell ref="NZU618:NZV618"/>
    <mergeCell ref="OAC618:OAD618"/>
    <mergeCell ref="OAK618:OAL618"/>
    <mergeCell ref="OAS618:OAT618"/>
    <mergeCell ref="OBA618:OBB618"/>
    <mergeCell ref="OBI618:OBJ618"/>
    <mergeCell ref="OBQ618:OBR618"/>
    <mergeCell ref="OBY618:OBZ618"/>
    <mergeCell ref="OCG618:OCH618"/>
    <mergeCell ref="OCO618:OCP618"/>
    <mergeCell ref="OCW618:OCX618"/>
    <mergeCell ref="ODE618:ODF618"/>
    <mergeCell ref="ODM618:ODN618"/>
    <mergeCell ref="ODU618:ODV618"/>
    <mergeCell ref="OEC618:OED618"/>
    <mergeCell ref="OEK618:OEL618"/>
    <mergeCell ref="OES618:OET618"/>
    <mergeCell ref="OFA618:OFB618"/>
    <mergeCell ref="OFI618:OFJ618"/>
    <mergeCell ref="OFQ618:OFR618"/>
    <mergeCell ref="OFY618:OFZ618"/>
    <mergeCell ref="OGG618:OGH618"/>
    <mergeCell ref="OGO618:OGP618"/>
    <mergeCell ref="OGW618:OGX618"/>
    <mergeCell ref="OHE618:OHF618"/>
    <mergeCell ref="OHM618:OHN618"/>
    <mergeCell ref="OHU618:OHV618"/>
    <mergeCell ref="OIC618:OID618"/>
    <mergeCell ref="OIK618:OIL618"/>
    <mergeCell ref="OIS618:OIT618"/>
    <mergeCell ref="OJA618:OJB618"/>
    <mergeCell ref="OJI618:OJJ618"/>
    <mergeCell ref="OJQ618:OJR618"/>
    <mergeCell ref="OJY618:OJZ618"/>
    <mergeCell ref="OKG618:OKH618"/>
    <mergeCell ref="OKO618:OKP618"/>
    <mergeCell ref="OKW618:OKX618"/>
    <mergeCell ref="OLE618:OLF618"/>
    <mergeCell ref="OLM618:OLN618"/>
    <mergeCell ref="OLU618:OLV618"/>
    <mergeCell ref="OMC618:OMD618"/>
    <mergeCell ref="OMK618:OML618"/>
    <mergeCell ref="OMS618:OMT618"/>
    <mergeCell ref="ONA618:ONB618"/>
    <mergeCell ref="ONI618:ONJ618"/>
    <mergeCell ref="ONQ618:ONR618"/>
    <mergeCell ref="ONY618:ONZ618"/>
    <mergeCell ref="OOG618:OOH618"/>
    <mergeCell ref="OOO618:OOP618"/>
    <mergeCell ref="OOW618:OOX618"/>
    <mergeCell ref="OPE618:OPF618"/>
    <mergeCell ref="OPM618:OPN618"/>
    <mergeCell ref="OPU618:OPV618"/>
    <mergeCell ref="OQC618:OQD618"/>
    <mergeCell ref="OQK618:OQL618"/>
    <mergeCell ref="OQS618:OQT618"/>
    <mergeCell ref="ORA618:ORB618"/>
    <mergeCell ref="ORI618:ORJ618"/>
    <mergeCell ref="ORQ618:ORR618"/>
    <mergeCell ref="ORY618:ORZ618"/>
    <mergeCell ref="OSG618:OSH618"/>
    <mergeCell ref="OSO618:OSP618"/>
    <mergeCell ref="OSW618:OSX618"/>
    <mergeCell ref="OTE618:OTF618"/>
    <mergeCell ref="OTM618:OTN618"/>
    <mergeCell ref="OTU618:OTV618"/>
    <mergeCell ref="OUC618:OUD618"/>
    <mergeCell ref="OUK618:OUL618"/>
    <mergeCell ref="OUS618:OUT618"/>
    <mergeCell ref="OVA618:OVB618"/>
    <mergeCell ref="OVI618:OVJ618"/>
    <mergeCell ref="OVQ618:OVR618"/>
    <mergeCell ref="OVY618:OVZ618"/>
    <mergeCell ref="OWG618:OWH618"/>
    <mergeCell ref="OWO618:OWP618"/>
    <mergeCell ref="OWW618:OWX618"/>
    <mergeCell ref="OXE618:OXF618"/>
    <mergeCell ref="OXM618:OXN618"/>
    <mergeCell ref="OXU618:OXV618"/>
    <mergeCell ref="OYC618:OYD618"/>
    <mergeCell ref="OYK618:OYL618"/>
    <mergeCell ref="OYS618:OYT618"/>
    <mergeCell ref="OZA618:OZB618"/>
    <mergeCell ref="OZI618:OZJ618"/>
    <mergeCell ref="OZQ618:OZR618"/>
    <mergeCell ref="OZY618:OZZ618"/>
    <mergeCell ref="PAG618:PAH618"/>
    <mergeCell ref="PAO618:PAP618"/>
    <mergeCell ref="PAW618:PAX618"/>
    <mergeCell ref="PBE618:PBF618"/>
    <mergeCell ref="PBM618:PBN618"/>
    <mergeCell ref="PBU618:PBV618"/>
    <mergeCell ref="PCC618:PCD618"/>
    <mergeCell ref="PCK618:PCL618"/>
    <mergeCell ref="PCS618:PCT618"/>
    <mergeCell ref="PDA618:PDB618"/>
    <mergeCell ref="PDI618:PDJ618"/>
    <mergeCell ref="PDQ618:PDR618"/>
    <mergeCell ref="PDY618:PDZ618"/>
    <mergeCell ref="PEG618:PEH618"/>
    <mergeCell ref="PEO618:PEP618"/>
    <mergeCell ref="PEW618:PEX618"/>
    <mergeCell ref="PFE618:PFF618"/>
    <mergeCell ref="PFM618:PFN618"/>
    <mergeCell ref="PFU618:PFV618"/>
    <mergeCell ref="PGC618:PGD618"/>
    <mergeCell ref="PGK618:PGL618"/>
    <mergeCell ref="PGS618:PGT618"/>
    <mergeCell ref="PHA618:PHB618"/>
    <mergeCell ref="PHI618:PHJ618"/>
    <mergeCell ref="PHQ618:PHR618"/>
    <mergeCell ref="PHY618:PHZ618"/>
    <mergeCell ref="PIG618:PIH618"/>
    <mergeCell ref="PIO618:PIP618"/>
    <mergeCell ref="PIW618:PIX618"/>
    <mergeCell ref="PJE618:PJF618"/>
    <mergeCell ref="PJM618:PJN618"/>
    <mergeCell ref="PJU618:PJV618"/>
    <mergeCell ref="PKC618:PKD618"/>
    <mergeCell ref="PKK618:PKL618"/>
    <mergeCell ref="PKS618:PKT618"/>
    <mergeCell ref="PLA618:PLB618"/>
    <mergeCell ref="PLI618:PLJ618"/>
    <mergeCell ref="PLQ618:PLR618"/>
    <mergeCell ref="PLY618:PLZ618"/>
    <mergeCell ref="PMG618:PMH618"/>
    <mergeCell ref="PMO618:PMP618"/>
    <mergeCell ref="PMW618:PMX618"/>
    <mergeCell ref="PNE618:PNF618"/>
    <mergeCell ref="PNM618:PNN618"/>
    <mergeCell ref="PNU618:PNV618"/>
    <mergeCell ref="POC618:POD618"/>
    <mergeCell ref="POK618:POL618"/>
    <mergeCell ref="POS618:POT618"/>
    <mergeCell ref="PPA618:PPB618"/>
    <mergeCell ref="PPI618:PPJ618"/>
    <mergeCell ref="PPQ618:PPR618"/>
    <mergeCell ref="PPY618:PPZ618"/>
    <mergeCell ref="PQG618:PQH618"/>
    <mergeCell ref="PQO618:PQP618"/>
    <mergeCell ref="PQW618:PQX618"/>
    <mergeCell ref="PRE618:PRF618"/>
    <mergeCell ref="PRM618:PRN618"/>
    <mergeCell ref="PRU618:PRV618"/>
    <mergeCell ref="PSC618:PSD618"/>
    <mergeCell ref="PSK618:PSL618"/>
    <mergeCell ref="PSS618:PST618"/>
    <mergeCell ref="PTA618:PTB618"/>
    <mergeCell ref="PTI618:PTJ618"/>
    <mergeCell ref="PTQ618:PTR618"/>
    <mergeCell ref="PTY618:PTZ618"/>
    <mergeCell ref="PUG618:PUH618"/>
    <mergeCell ref="PUO618:PUP618"/>
    <mergeCell ref="PUW618:PUX618"/>
    <mergeCell ref="PVE618:PVF618"/>
    <mergeCell ref="PVM618:PVN618"/>
    <mergeCell ref="PVU618:PVV618"/>
    <mergeCell ref="PWC618:PWD618"/>
    <mergeCell ref="PWK618:PWL618"/>
    <mergeCell ref="PWS618:PWT618"/>
    <mergeCell ref="PXA618:PXB618"/>
    <mergeCell ref="PXI618:PXJ618"/>
    <mergeCell ref="PXQ618:PXR618"/>
    <mergeCell ref="PXY618:PXZ618"/>
    <mergeCell ref="PYG618:PYH618"/>
    <mergeCell ref="PYO618:PYP618"/>
    <mergeCell ref="PYW618:PYX618"/>
    <mergeCell ref="PZE618:PZF618"/>
    <mergeCell ref="PZM618:PZN618"/>
    <mergeCell ref="PZU618:PZV618"/>
    <mergeCell ref="QAC618:QAD618"/>
    <mergeCell ref="QAK618:QAL618"/>
    <mergeCell ref="QAS618:QAT618"/>
    <mergeCell ref="QBA618:QBB618"/>
    <mergeCell ref="QBI618:QBJ618"/>
    <mergeCell ref="QBQ618:QBR618"/>
    <mergeCell ref="QBY618:QBZ618"/>
    <mergeCell ref="QCG618:QCH618"/>
    <mergeCell ref="QCO618:QCP618"/>
    <mergeCell ref="QCW618:QCX618"/>
    <mergeCell ref="QDE618:QDF618"/>
    <mergeCell ref="QDM618:QDN618"/>
    <mergeCell ref="QDU618:QDV618"/>
    <mergeCell ref="QEC618:QED618"/>
    <mergeCell ref="QEK618:QEL618"/>
    <mergeCell ref="QES618:QET618"/>
    <mergeCell ref="QFA618:QFB618"/>
    <mergeCell ref="QFI618:QFJ618"/>
    <mergeCell ref="QFQ618:QFR618"/>
    <mergeCell ref="QFY618:QFZ618"/>
    <mergeCell ref="QGG618:QGH618"/>
    <mergeCell ref="QGO618:QGP618"/>
    <mergeCell ref="QGW618:QGX618"/>
    <mergeCell ref="QHE618:QHF618"/>
    <mergeCell ref="QHM618:QHN618"/>
    <mergeCell ref="QHU618:QHV618"/>
    <mergeCell ref="QIC618:QID618"/>
    <mergeCell ref="QIK618:QIL618"/>
    <mergeCell ref="QIS618:QIT618"/>
    <mergeCell ref="QJA618:QJB618"/>
    <mergeCell ref="QJI618:QJJ618"/>
    <mergeCell ref="QJQ618:QJR618"/>
    <mergeCell ref="QJY618:QJZ618"/>
    <mergeCell ref="QKG618:QKH618"/>
    <mergeCell ref="QKO618:QKP618"/>
    <mergeCell ref="QKW618:QKX618"/>
    <mergeCell ref="QLE618:QLF618"/>
    <mergeCell ref="QLM618:QLN618"/>
    <mergeCell ref="QLU618:QLV618"/>
    <mergeCell ref="QMC618:QMD618"/>
    <mergeCell ref="QMK618:QML618"/>
    <mergeCell ref="QMS618:QMT618"/>
    <mergeCell ref="QNA618:QNB618"/>
    <mergeCell ref="QNI618:QNJ618"/>
    <mergeCell ref="QNQ618:QNR618"/>
    <mergeCell ref="QNY618:QNZ618"/>
    <mergeCell ref="QOG618:QOH618"/>
    <mergeCell ref="QOO618:QOP618"/>
    <mergeCell ref="QOW618:QOX618"/>
    <mergeCell ref="QPE618:QPF618"/>
    <mergeCell ref="QPM618:QPN618"/>
    <mergeCell ref="QPU618:QPV618"/>
    <mergeCell ref="QQC618:QQD618"/>
    <mergeCell ref="QQK618:QQL618"/>
    <mergeCell ref="QQS618:QQT618"/>
    <mergeCell ref="QRA618:QRB618"/>
    <mergeCell ref="QRI618:QRJ618"/>
    <mergeCell ref="QRQ618:QRR618"/>
    <mergeCell ref="QRY618:QRZ618"/>
    <mergeCell ref="QSG618:QSH618"/>
    <mergeCell ref="QSO618:QSP618"/>
    <mergeCell ref="QSW618:QSX618"/>
    <mergeCell ref="QTE618:QTF618"/>
    <mergeCell ref="QTM618:QTN618"/>
    <mergeCell ref="QTU618:QTV618"/>
    <mergeCell ref="QUC618:QUD618"/>
    <mergeCell ref="QUK618:QUL618"/>
    <mergeCell ref="QUS618:QUT618"/>
    <mergeCell ref="QVA618:QVB618"/>
    <mergeCell ref="QVI618:QVJ618"/>
    <mergeCell ref="QVQ618:QVR618"/>
    <mergeCell ref="QVY618:QVZ618"/>
    <mergeCell ref="QWG618:QWH618"/>
    <mergeCell ref="QWO618:QWP618"/>
    <mergeCell ref="QWW618:QWX618"/>
    <mergeCell ref="QXE618:QXF618"/>
    <mergeCell ref="QXM618:QXN618"/>
    <mergeCell ref="QXU618:QXV618"/>
    <mergeCell ref="QYC618:QYD618"/>
    <mergeCell ref="QYK618:QYL618"/>
    <mergeCell ref="QYS618:QYT618"/>
    <mergeCell ref="QZA618:QZB618"/>
    <mergeCell ref="QZI618:QZJ618"/>
    <mergeCell ref="QZQ618:QZR618"/>
    <mergeCell ref="QZY618:QZZ618"/>
    <mergeCell ref="RAG618:RAH618"/>
    <mergeCell ref="RAO618:RAP618"/>
    <mergeCell ref="RAW618:RAX618"/>
    <mergeCell ref="RBE618:RBF618"/>
    <mergeCell ref="RBM618:RBN618"/>
    <mergeCell ref="RBU618:RBV618"/>
    <mergeCell ref="RCC618:RCD618"/>
    <mergeCell ref="RCK618:RCL618"/>
    <mergeCell ref="RCS618:RCT618"/>
    <mergeCell ref="RDA618:RDB618"/>
    <mergeCell ref="RDI618:RDJ618"/>
    <mergeCell ref="RDQ618:RDR618"/>
    <mergeCell ref="RDY618:RDZ618"/>
    <mergeCell ref="REG618:REH618"/>
    <mergeCell ref="REO618:REP618"/>
    <mergeCell ref="REW618:REX618"/>
    <mergeCell ref="RFE618:RFF618"/>
    <mergeCell ref="RFM618:RFN618"/>
    <mergeCell ref="RFU618:RFV618"/>
    <mergeCell ref="RGC618:RGD618"/>
    <mergeCell ref="RGK618:RGL618"/>
    <mergeCell ref="RGS618:RGT618"/>
    <mergeCell ref="RHA618:RHB618"/>
    <mergeCell ref="RHI618:RHJ618"/>
    <mergeCell ref="RHQ618:RHR618"/>
    <mergeCell ref="RHY618:RHZ618"/>
    <mergeCell ref="RIG618:RIH618"/>
    <mergeCell ref="RIO618:RIP618"/>
    <mergeCell ref="RIW618:RIX618"/>
    <mergeCell ref="RJE618:RJF618"/>
    <mergeCell ref="RJM618:RJN618"/>
    <mergeCell ref="RJU618:RJV618"/>
    <mergeCell ref="RKC618:RKD618"/>
    <mergeCell ref="RKK618:RKL618"/>
    <mergeCell ref="RKS618:RKT618"/>
    <mergeCell ref="RLA618:RLB618"/>
    <mergeCell ref="RLI618:RLJ618"/>
    <mergeCell ref="RLQ618:RLR618"/>
    <mergeCell ref="RLY618:RLZ618"/>
    <mergeCell ref="RMG618:RMH618"/>
    <mergeCell ref="RMO618:RMP618"/>
    <mergeCell ref="RMW618:RMX618"/>
    <mergeCell ref="RNE618:RNF618"/>
    <mergeCell ref="RNM618:RNN618"/>
    <mergeCell ref="RNU618:RNV618"/>
    <mergeCell ref="ROC618:ROD618"/>
    <mergeCell ref="ROK618:ROL618"/>
    <mergeCell ref="ROS618:ROT618"/>
    <mergeCell ref="RPA618:RPB618"/>
    <mergeCell ref="RPI618:RPJ618"/>
    <mergeCell ref="RPQ618:RPR618"/>
    <mergeCell ref="RPY618:RPZ618"/>
    <mergeCell ref="RQG618:RQH618"/>
    <mergeCell ref="RQO618:RQP618"/>
    <mergeCell ref="RQW618:RQX618"/>
    <mergeCell ref="RRE618:RRF618"/>
    <mergeCell ref="RRM618:RRN618"/>
    <mergeCell ref="RRU618:RRV618"/>
    <mergeCell ref="RSC618:RSD618"/>
    <mergeCell ref="RSK618:RSL618"/>
    <mergeCell ref="RSS618:RST618"/>
    <mergeCell ref="RTA618:RTB618"/>
    <mergeCell ref="RTI618:RTJ618"/>
    <mergeCell ref="RTQ618:RTR618"/>
    <mergeCell ref="RTY618:RTZ618"/>
    <mergeCell ref="RUG618:RUH618"/>
    <mergeCell ref="RUO618:RUP618"/>
    <mergeCell ref="RUW618:RUX618"/>
    <mergeCell ref="RVE618:RVF618"/>
    <mergeCell ref="RVM618:RVN618"/>
    <mergeCell ref="RVU618:RVV618"/>
    <mergeCell ref="RWC618:RWD618"/>
    <mergeCell ref="RWK618:RWL618"/>
    <mergeCell ref="RWS618:RWT618"/>
    <mergeCell ref="RXA618:RXB618"/>
    <mergeCell ref="RXI618:RXJ618"/>
    <mergeCell ref="RXQ618:RXR618"/>
    <mergeCell ref="RXY618:RXZ618"/>
    <mergeCell ref="RYG618:RYH618"/>
    <mergeCell ref="RYO618:RYP618"/>
    <mergeCell ref="RYW618:RYX618"/>
    <mergeCell ref="RZE618:RZF618"/>
    <mergeCell ref="RZM618:RZN618"/>
    <mergeCell ref="RZU618:RZV618"/>
    <mergeCell ref="SAC618:SAD618"/>
    <mergeCell ref="SAK618:SAL618"/>
    <mergeCell ref="SAS618:SAT618"/>
    <mergeCell ref="SBA618:SBB618"/>
    <mergeCell ref="SBI618:SBJ618"/>
    <mergeCell ref="SBQ618:SBR618"/>
    <mergeCell ref="SBY618:SBZ618"/>
    <mergeCell ref="SCG618:SCH618"/>
    <mergeCell ref="SCO618:SCP618"/>
    <mergeCell ref="SCW618:SCX618"/>
    <mergeCell ref="SDE618:SDF618"/>
    <mergeCell ref="SDM618:SDN618"/>
    <mergeCell ref="SDU618:SDV618"/>
    <mergeCell ref="SEC618:SED618"/>
    <mergeCell ref="SEK618:SEL618"/>
    <mergeCell ref="SES618:SET618"/>
    <mergeCell ref="SFA618:SFB618"/>
    <mergeCell ref="SFI618:SFJ618"/>
    <mergeCell ref="SFQ618:SFR618"/>
    <mergeCell ref="SFY618:SFZ618"/>
    <mergeCell ref="SGG618:SGH618"/>
    <mergeCell ref="SGO618:SGP618"/>
    <mergeCell ref="SGW618:SGX618"/>
    <mergeCell ref="SHE618:SHF618"/>
    <mergeCell ref="SHM618:SHN618"/>
    <mergeCell ref="SHU618:SHV618"/>
    <mergeCell ref="SIC618:SID618"/>
    <mergeCell ref="SIK618:SIL618"/>
    <mergeCell ref="SIS618:SIT618"/>
    <mergeCell ref="SJA618:SJB618"/>
    <mergeCell ref="SJI618:SJJ618"/>
    <mergeCell ref="SJQ618:SJR618"/>
    <mergeCell ref="SJY618:SJZ618"/>
    <mergeCell ref="SKG618:SKH618"/>
    <mergeCell ref="SKO618:SKP618"/>
    <mergeCell ref="SKW618:SKX618"/>
    <mergeCell ref="SLE618:SLF618"/>
    <mergeCell ref="SLM618:SLN618"/>
    <mergeCell ref="SLU618:SLV618"/>
    <mergeCell ref="SMC618:SMD618"/>
    <mergeCell ref="SMK618:SML618"/>
    <mergeCell ref="SMS618:SMT618"/>
    <mergeCell ref="SNA618:SNB618"/>
    <mergeCell ref="SNI618:SNJ618"/>
    <mergeCell ref="SNQ618:SNR618"/>
    <mergeCell ref="SNY618:SNZ618"/>
    <mergeCell ref="SOG618:SOH618"/>
    <mergeCell ref="SOO618:SOP618"/>
    <mergeCell ref="SOW618:SOX618"/>
    <mergeCell ref="SPE618:SPF618"/>
    <mergeCell ref="SPM618:SPN618"/>
    <mergeCell ref="SPU618:SPV618"/>
    <mergeCell ref="SQC618:SQD618"/>
    <mergeCell ref="SQK618:SQL618"/>
    <mergeCell ref="SQS618:SQT618"/>
    <mergeCell ref="SRA618:SRB618"/>
    <mergeCell ref="SRI618:SRJ618"/>
    <mergeCell ref="SRQ618:SRR618"/>
    <mergeCell ref="SRY618:SRZ618"/>
    <mergeCell ref="SSG618:SSH618"/>
    <mergeCell ref="SSO618:SSP618"/>
    <mergeCell ref="SSW618:SSX618"/>
    <mergeCell ref="STE618:STF618"/>
    <mergeCell ref="STM618:STN618"/>
    <mergeCell ref="STU618:STV618"/>
    <mergeCell ref="SUC618:SUD618"/>
    <mergeCell ref="SUK618:SUL618"/>
    <mergeCell ref="SUS618:SUT618"/>
    <mergeCell ref="SVA618:SVB618"/>
    <mergeCell ref="SVI618:SVJ618"/>
    <mergeCell ref="SVQ618:SVR618"/>
    <mergeCell ref="SVY618:SVZ618"/>
    <mergeCell ref="SWG618:SWH618"/>
    <mergeCell ref="SWO618:SWP618"/>
    <mergeCell ref="SWW618:SWX618"/>
    <mergeCell ref="SXE618:SXF618"/>
    <mergeCell ref="SXM618:SXN618"/>
    <mergeCell ref="SXU618:SXV618"/>
    <mergeCell ref="SYC618:SYD618"/>
    <mergeCell ref="SYK618:SYL618"/>
    <mergeCell ref="SYS618:SYT618"/>
    <mergeCell ref="SZA618:SZB618"/>
    <mergeCell ref="SZI618:SZJ618"/>
    <mergeCell ref="SZQ618:SZR618"/>
    <mergeCell ref="SZY618:SZZ618"/>
    <mergeCell ref="TAG618:TAH618"/>
    <mergeCell ref="TAO618:TAP618"/>
    <mergeCell ref="TAW618:TAX618"/>
    <mergeCell ref="TBE618:TBF618"/>
    <mergeCell ref="TBM618:TBN618"/>
    <mergeCell ref="TBU618:TBV618"/>
    <mergeCell ref="TCC618:TCD618"/>
    <mergeCell ref="TCK618:TCL618"/>
    <mergeCell ref="TCS618:TCT618"/>
    <mergeCell ref="TDA618:TDB618"/>
    <mergeCell ref="TDI618:TDJ618"/>
    <mergeCell ref="TDQ618:TDR618"/>
    <mergeCell ref="TDY618:TDZ618"/>
    <mergeCell ref="TEG618:TEH618"/>
    <mergeCell ref="TEO618:TEP618"/>
    <mergeCell ref="TEW618:TEX618"/>
    <mergeCell ref="TFE618:TFF618"/>
    <mergeCell ref="TFM618:TFN618"/>
    <mergeCell ref="TFU618:TFV618"/>
    <mergeCell ref="TGC618:TGD618"/>
    <mergeCell ref="TGK618:TGL618"/>
    <mergeCell ref="TGS618:TGT618"/>
    <mergeCell ref="THA618:THB618"/>
    <mergeCell ref="THI618:THJ618"/>
    <mergeCell ref="THQ618:THR618"/>
    <mergeCell ref="THY618:THZ618"/>
    <mergeCell ref="TIG618:TIH618"/>
    <mergeCell ref="TIO618:TIP618"/>
    <mergeCell ref="TIW618:TIX618"/>
    <mergeCell ref="TJE618:TJF618"/>
    <mergeCell ref="TJM618:TJN618"/>
    <mergeCell ref="TJU618:TJV618"/>
    <mergeCell ref="TKC618:TKD618"/>
    <mergeCell ref="TKK618:TKL618"/>
    <mergeCell ref="TKS618:TKT618"/>
    <mergeCell ref="TLA618:TLB618"/>
    <mergeCell ref="TLI618:TLJ618"/>
    <mergeCell ref="TLQ618:TLR618"/>
    <mergeCell ref="TLY618:TLZ618"/>
    <mergeCell ref="TMG618:TMH618"/>
    <mergeCell ref="TMO618:TMP618"/>
    <mergeCell ref="TMW618:TMX618"/>
    <mergeCell ref="TNE618:TNF618"/>
    <mergeCell ref="TNM618:TNN618"/>
    <mergeCell ref="TNU618:TNV618"/>
    <mergeCell ref="TOC618:TOD618"/>
    <mergeCell ref="TOK618:TOL618"/>
    <mergeCell ref="TOS618:TOT618"/>
    <mergeCell ref="TPA618:TPB618"/>
    <mergeCell ref="TPI618:TPJ618"/>
    <mergeCell ref="TPQ618:TPR618"/>
    <mergeCell ref="TPY618:TPZ618"/>
    <mergeCell ref="TQG618:TQH618"/>
    <mergeCell ref="TQO618:TQP618"/>
    <mergeCell ref="TQW618:TQX618"/>
    <mergeCell ref="TRE618:TRF618"/>
    <mergeCell ref="TRM618:TRN618"/>
    <mergeCell ref="TRU618:TRV618"/>
    <mergeCell ref="TSC618:TSD618"/>
    <mergeCell ref="TSK618:TSL618"/>
    <mergeCell ref="TSS618:TST618"/>
    <mergeCell ref="TTA618:TTB618"/>
    <mergeCell ref="TTI618:TTJ618"/>
    <mergeCell ref="TTQ618:TTR618"/>
    <mergeCell ref="TTY618:TTZ618"/>
    <mergeCell ref="TUG618:TUH618"/>
    <mergeCell ref="TUO618:TUP618"/>
    <mergeCell ref="TUW618:TUX618"/>
    <mergeCell ref="TVE618:TVF618"/>
    <mergeCell ref="TVM618:TVN618"/>
    <mergeCell ref="TVU618:TVV618"/>
    <mergeCell ref="TWC618:TWD618"/>
    <mergeCell ref="TWK618:TWL618"/>
    <mergeCell ref="TWS618:TWT618"/>
    <mergeCell ref="TXA618:TXB618"/>
    <mergeCell ref="TXI618:TXJ618"/>
    <mergeCell ref="TXQ618:TXR618"/>
    <mergeCell ref="TXY618:TXZ618"/>
    <mergeCell ref="TYG618:TYH618"/>
    <mergeCell ref="TYO618:TYP618"/>
    <mergeCell ref="TYW618:TYX618"/>
    <mergeCell ref="TZE618:TZF618"/>
    <mergeCell ref="TZM618:TZN618"/>
    <mergeCell ref="TZU618:TZV618"/>
    <mergeCell ref="UAC618:UAD618"/>
    <mergeCell ref="UAK618:UAL618"/>
    <mergeCell ref="UAS618:UAT618"/>
    <mergeCell ref="UBA618:UBB618"/>
    <mergeCell ref="UBI618:UBJ618"/>
    <mergeCell ref="UBQ618:UBR618"/>
    <mergeCell ref="UBY618:UBZ618"/>
    <mergeCell ref="UCG618:UCH618"/>
    <mergeCell ref="UCO618:UCP618"/>
    <mergeCell ref="UCW618:UCX618"/>
    <mergeCell ref="UDE618:UDF618"/>
    <mergeCell ref="UDM618:UDN618"/>
    <mergeCell ref="UDU618:UDV618"/>
    <mergeCell ref="UEC618:UED618"/>
    <mergeCell ref="UEK618:UEL618"/>
    <mergeCell ref="UES618:UET618"/>
    <mergeCell ref="UFA618:UFB618"/>
    <mergeCell ref="UFI618:UFJ618"/>
    <mergeCell ref="UFQ618:UFR618"/>
    <mergeCell ref="UFY618:UFZ618"/>
    <mergeCell ref="UGG618:UGH618"/>
    <mergeCell ref="UGO618:UGP618"/>
    <mergeCell ref="UGW618:UGX618"/>
    <mergeCell ref="UHE618:UHF618"/>
    <mergeCell ref="UHM618:UHN618"/>
    <mergeCell ref="UHU618:UHV618"/>
    <mergeCell ref="UIC618:UID618"/>
    <mergeCell ref="UIK618:UIL618"/>
    <mergeCell ref="UIS618:UIT618"/>
    <mergeCell ref="UJA618:UJB618"/>
    <mergeCell ref="UJI618:UJJ618"/>
    <mergeCell ref="UJQ618:UJR618"/>
    <mergeCell ref="UJY618:UJZ618"/>
    <mergeCell ref="UKG618:UKH618"/>
    <mergeCell ref="UKO618:UKP618"/>
    <mergeCell ref="UKW618:UKX618"/>
    <mergeCell ref="ULE618:ULF618"/>
    <mergeCell ref="ULM618:ULN618"/>
    <mergeCell ref="ULU618:ULV618"/>
    <mergeCell ref="UMC618:UMD618"/>
    <mergeCell ref="UMK618:UML618"/>
    <mergeCell ref="UMS618:UMT618"/>
    <mergeCell ref="UNA618:UNB618"/>
    <mergeCell ref="UNI618:UNJ618"/>
    <mergeCell ref="UNQ618:UNR618"/>
    <mergeCell ref="UNY618:UNZ618"/>
    <mergeCell ref="UOG618:UOH618"/>
    <mergeCell ref="UOO618:UOP618"/>
    <mergeCell ref="UOW618:UOX618"/>
    <mergeCell ref="UPE618:UPF618"/>
    <mergeCell ref="UPM618:UPN618"/>
    <mergeCell ref="UPU618:UPV618"/>
    <mergeCell ref="UQC618:UQD618"/>
    <mergeCell ref="UQK618:UQL618"/>
    <mergeCell ref="UQS618:UQT618"/>
    <mergeCell ref="URA618:URB618"/>
    <mergeCell ref="URI618:URJ618"/>
    <mergeCell ref="URQ618:URR618"/>
    <mergeCell ref="URY618:URZ618"/>
    <mergeCell ref="USG618:USH618"/>
    <mergeCell ref="USO618:USP618"/>
    <mergeCell ref="USW618:USX618"/>
    <mergeCell ref="UTE618:UTF618"/>
    <mergeCell ref="UTM618:UTN618"/>
    <mergeCell ref="UTU618:UTV618"/>
    <mergeCell ref="UUC618:UUD618"/>
    <mergeCell ref="UUK618:UUL618"/>
    <mergeCell ref="UUS618:UUT618"/>
    <mergeCell ref="UVA618:UVB618"/>
    <mergeCell ref="UVI618:UVJ618"/>
    <mergeCell ref="UVQ618:UVR618"/>
    <mergeCell ref="UVY618:UVZ618"/>
    <mergeCell ref="UWG618:UWH618"/>
    <mergeCell ref="UWO618:UWP618"/>
    <mergeCell ref="UWW618:UWX618"/>
    <mergeCell ref="UXE618:UXF618"/>
    <mergeCell ref="UXM618:UXN618"/>
    <mergeCell ref="UXU618:UXV618"/>
    <mergeCell ref="UYC618:UYD618"/>
    <mergeCell ref="UYK618:UYL618"/>
    <mergeCell ref="UYS618:UYT618"/>
    <mergeCell ref="UZA618:UZB618"/>
    <mergeCell ref="UZI618:UZJ618"/>
    <mergeCell ref="UZQ618:UZR618"/>
    <mergeCell ref="UZY618:UZZ618"/>
    <mergeCell ref="VAG618:VAH618"/>
    <mergeCell ref="VAO618:VAP618"/>
    <mergeCell ref="VAW618:VAX618"/>
    <mergeCell ref="VBE618:VBF618"/>
    <mergeCell ref="VBM618:VBN618"/>
    <mergeCell ref="VBU618:VBV618"/>
    <mergeCell ref="VCC618:VCD618"/>
    <mergeCell ref="VCK618:VCL618"/>
    <mergeCell ref="VCS618:VCT618"/>
    <mergeCell ref="VDA618:VDB618"/>
    <mergeCell ref="VDI618:VDJ618"/>
    <mergeCell ref="VDQ618:VDR618"/>
    <mergeCell ref="VDY618:VDZ618"/>
    <mergeCell ref="VEG618:VEH618"/>
    <mergeCell ref="VEO618:VEP618"/>
    <mergeCell ref="VEW618:VEX618"/>
    <mergeCell ref="VFE618:VFF618"/>
    <mergeCell ref="VFM618:VFN618"/>
    <mergeCell ref="VFU618:VFV618"/>
    <mergeCell ref="VGC618:VGD618"/>
    <mergeCell ref="VGK618:VGL618"/>
    <mergeCell ref="VGS618:VGT618"/>
    <mergeCell ref="VHA618:VHB618"/>
    <mergeCell ref="VHI618:VHJ618"/>
    <mergeCell ref="VHQ618:VHR618"/>
    <mergeCell ref="VHY618:VHZ618"/>
    <mergeCell ref="VIG618:VIH618"/>
    <mergeCell ref="VIO618:VIP618"/>
    <mergeCell ref="VIW618:VIX618"/>
    <mergeCell ref="VJE618:VJF618"/>
    <mergeCell ref="VJM618:VJN618"/>
    <mergeCell ref="VJU618:VJV618"/>
    <mergeCell ref="VKC618:VKD618"/>
    <mergeCell ref="VKK618:VKL618"/>
    <mergeCell ref="VKS618:VKT618"/>
    <mergeCell ref="VLA618:VLB618"/>
    <mergeCell ref="VLI618:VLJ618"/>
    <mergeCell ref="VLQ618:VLR618"/>
    <mergeCell ref="VLY618:VLZ618"/>
    <mergeCell ref="VMG618:VMH618"/>
    <mergeCell ref="VMO618:VMP618"/>
    <mergeCell ref="VMW618:VMX618"/>
    <mergeCell ref="VNE618:VNF618"/>
    <mergeCell ref="VNM618:VNN618"/>
    <mergeCell ref="VNU618:VNV618"/>
    <mergeCell ref="VOC618:VOD618"/>
    <mergeCell ref="VOK618:VOL618"/>
    <mergeCell ref="VOS618:VOT618"/>
    <mergeCell ref="VPA618:VPB618"/>
    <mergeCell ref="VPI618:VPJ618"/>
    <mergeCell ref="VPQ618:VPR618"/>
    <mergeCell ref="VPY618:VPZ618"/>
    <mergeCell ref="VQG618:VQH618"/>
    <mergeCell ref="VQO618:VQP618"/>
    <mergeCell ref="VQW618:VQX618"/>
    <mergeCell ref="VRE618:VRF618"/>
    <mergeCell ref="VRM618:VRN618"/>
    <mergeCell ref="VRU618:VRV618"/>
    <mergeCell ref="VSC618:VSD618"/>
    <mergeCell ref="VSK618:VSL618"/>
    <mergeCell ref="VSS618:VST618"/>
    <mergeCell ref="VTA618:VTB618"/>
    <mergeCell ref="VTI618:VTJ618"/>
    <mergeCell ref="VTQ618:VTR618"/>
    <mergeCell ref="VTY618:VTZ618"/>
    <mergeCell ref="VUG618:VUH618"/>
    <mergeCell ref="VUO618:VUP618"/>
    <mergeCell ref="VUW618:VUX618"/>
    <mergeCell ref="VVE618:VVF618"/>
    <mergeCell ref="VVM618:VVN618"/>
    <mergeCell ref="VVU618:VVV618"/>
    <mergeCell ref="VWC618:VWD618"/>
    <mergeCell ref="VWK618:VWL618"/>
    <mergeCell ref="VWS618:VWT618"/>
    <mergeCell ref="VXA618:VXB618"/>
    <mergeCell ref="VXI618:VXJ618"/>
    <mergeCell ref="VXQ618:VXR618"/>
    <mergeCell ref="VXY618:VXZ618"/>
    <mergeCell ref="VYG618:VYH618"/>
    <mergeCell ref="VYO618:VYP618"/>
    <mergeCell ref="VYW618:VYX618"/>
    <mergeCell ref="VZE618:VZF618"/>
    <mergeCell ref="VZM618:VZN618"/>
    <mergeCell ref="VZU618:VZV618"/>
    <mergeCell ref="WAC618:WAD618"/>
    <mergeCell ref="WAK618:WAL618"/>
    <mergeCell ref="WAS618:WAT618"/>
    <mergeCell ref="WBA618:WBB618"/>
    <mergeCell ref="WBI618:WBJ618"/>
    <mergeCell ref="WBQ618:WBR618"/>
    <mergeCell ref="WBY618:WBZ618"/>
    <mergeCell ref="WCG618:WCH618"/>
    <mergeCell ref="WCO618:WCP618"/>
    <mergeCell ref="WCW618:WCX618"/>
    <mergeCell ref="WDE618:WDF618"/>
    <mergeCell ref="WDM618:WDN618"/>
    <mergeCell ref="WDU618:WDV618"/>
    <mergeCell ref="WEC618:WED618"/>
    <mergeCell ref="WEK618:WEL618"/>
    <mergeCell ref="WES618:WET618"/>
    <mergeCell ref="WFA618:WFB618"/>
    <mergeCell ref="WFI618:WFJ618"/>
    <mergeCell ref="WFQ618:WFR618"/>
    <mergeCell ref="WFY618:WFZ618"/>
    <mergeCell ref="WGG618:WGH618"/>
    <mergeCell ref="WGO618:WGP618"/>
    <mergeCell ref="WGW618:WGX618"/>
    <mergeCell ref="WHE618:WHF618"/>
    <mergeCell ref="WHM618:WHN618"/>
    <mergeCell ref="WHU618:WHV618"/>
    <mergeCell ref="WIC618:WID618"/>
    <mergeCell ref="WIK618:WIL618"/>
    <mergeCell ref="WIS618:WIT618"/>
    <mergeCell ref="WJA618:WJB618"/>
    <mergeCell ref="WJI618:WJJ618"/>
    <mergeCell ref="WJQ618:WJR618"/>
    <mergeCell ref="WJY618:WJZ618"/>
    <mergeCell ref="WKG618:WKH618"/>
    <mergeCell ref="WKO618:WKP618"/>
    <mergeCell ref="WKW618:WKX618"/>
    <mergeCell ref="WLE618:WLF618"/>
    <mergeCell ref="WLM618:WLN618"/>
    <mergeCell ref="WLU618:WLV618"/>
    <mergeCell ref="WMC618:WMD618"/>
    <mergeCell ref="WMK618:WML618"/>
    <mergeCell ref="WMS618:WMT618"/>
    <mergeCell ref="WNA618:WNB618"/>
    <mergeCell ref="WNI618:WNJ618"/>
    <mergeCell ref="WNQ618:WNR618"/>
    <mergeCell ref="WNY618:WNZ618"/>
    <mergeCell ref="WOG618:WOH618"/>
    <mergeCell ref="WOO618:WOP618"/>
    <mergeCell ref="WOW618:WOX618"/>
    <mergeCell ref="WPE618:WPF618"/>
    <mergeCell ref="WPM618:WPN618"/>
    <mergeCell ref="WPU618:WPV618"/>
    <mergeCell ref="WQC618:WQD618"/>
    <mergeCell ref="WQK618:WQL618"/>
    <mergeCell ref="WQS618:WQT618"/>
    <mergeCell ref="WRA618:WRB618"/>
    <mergeCell ref="WRI618:WRJ618"/>
    <mergeCell ref="WRQ618:WRR618"/>
    <mergeCell ref="WRY618:WRZ618"/>
    <mergeCell ref="WSG618:WSH618"/>
    <mergeCell ref="WSO618:WSP618"/>
    <mergeCell ref="WSW618:WSX618"/>
    <mergeCell ref="WTE618:WTF618"/>
    <mergeCell ref="WTM618:WTN618"/>
    <mergeCell ref="WTU618:WTV618"/>
    <mergeCell ref="WUC618:WUD618"/>
    <mergeCell ref="WUK618:WUL618"/>
    <mergeCell ref="WUS618:WUT618"/>
    <mergeCell ref="WVA618:WVB618"/>
    <mergeCell ref="WVI618:WVJ618"/>
    <mergeCell ref="WVQ618:WVR618"/>
    <mergeCell ref="WVY618:WVZ618"/>
    <mergeCell ref="WWG618:WWH618"/>
    <mergeCell ref="WWO618:WWP618"/>
    <mergeCell ref="WWW618:WWX618"/>
    <mergeCell ref="WXE618:WXF618"/>
    <mergeCell ref="WXM618:WXN618"/>
    <mergeCell ref="WXU618:WXV618"/>
    <mergeCell ref="WYC618:WYD618"/>
    <mergeCell ref="WYK618:WYL618"/>
    <mergeCell ref="WYS618:WYT618"/>
    <mergeCell ref="WZA618:WZB618"/>
    <mergeCell ref="WZI618:WZJ618"/>
    <mergeCell ref="WZQ618:WZR618"/>
    <mergeCell ref="WZY618:WZZ618"/>
    <mergeCell ref="XAG618:XAH618"/>
    <mergeCell ref="XAO618:XAP618"/>
    <mergeCell ref="XAW618:XAX618"/>
    <mergeCell ref="XBE618:XBF618"/>
    <mergeCell ref="XBM618:XBN618"/>
    <mergeCell ref="XBU618:XBV618"/>
    <mergeCell ref="XCC618:XCD618"/>
    <mergeCell ref="XCK618:XCL618"/>
    <mergeCell ref="XCS618:XCT618"/>
    <mergeCell ref="XDA618:XDB618"/>
    <mergeCell ref="XDI618:XDJ618"/>
    <mergeCell ref="XDQ618:XDR618"/>
    <mergeCell ref="XDY618:XDZ618"/>
    <mergeCell ref="XEG618:XEH618"/>
    <mergeCell ref="XEO618:XEP618"/>
    <mergeCell ref="XEW618:XEX618"/>
    <mergeCell ref="A619:B619"/>
    <mergeCell ref="A622:B622"/>
    <mergeCell ref="A625:B625"/>
    <mergeCell ref="A627:B627"/>
    <mergeCell ref="I627:J627"/>
    <mergeCell ref="A629:B629"/>
    <mergeCell ref="I629:J629"/>
    <mergeCell ref="A630:B630"/>
    <mergeCell ref="A637:B637"/>
    <mergeCell ref="A639:B639"/>
    <mergeCell ref="A646:B646"/>
    <mergeCell ref="A648:B648"/>
    <mergeCell ref="A657:B657"/>
    <mergeCell ref="A660:B660"/>
    <mergeCell ref="A3:A4"/>
    <mergeCell ref="B3:B4"/>
    <mergeCell ref="I3:I4"/>
    <mergeCell ref="J3:J4"/>
    <mergeCell ref="J72:J73"/>
  </mergeCells>
  <printOptions horizontalCentered="1"/>
  <pageMargins left="0.393700787401575" right="0.393700787401575" top="0.748031496062992" bottom="0.748031496062992" header="0.31496062992126" footer="0.31496062992126"/>
  <pageSetup paperSize="9" scale="8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4"/>
  <sheetViews>
    <sheetView workbookViewId="0">
      <pane ySplit="4" topLeftCell="A5" activePane="bottomLeft" state="frozen"/>
      <selection/>
      <selection pane="bottomLeft" activeCell="D21" sqref="D21"/>
    </sheetView>
  </sheetViews>
  <sheetFormatPr defaultColWidth="9" defaultRowHeight="14.25" outlineLevelCol="5"/>
  <cols>
    <col min="1" max="1" width="53.25" style="66" customWidth="1"/>
    <col min="2" max="2" width="16.125" style="67" hidden="1" customWidth="1"/>
    <col min="3" max="3" width="16.25" style="68" customWidth="1"/>
    <col min="4" max="4" width="17.25" style="68" customWidth="1"/>
    <col min="5" max="5" width="15.875" style="69" customWidth="1"/>
    <col min="6" max="6" width="18.5" style="70" customWidth="1"/>
    <col min="7" max="16384" width="9" style="66"/>
  </cols>
  <sheetData>
    <row r="1" s="60" customFormat="1" ht="26.25" customHeight="1" spans="1:6">
      <c r="A1" s="6" t="s">
        <v>876</v>
      </c>
      <c r="B1" s="71"/>
      <c r="C1" s="72"/>
      <c r="D1" s="72"/>
      <c r="E1" s="73"/>
      <c r="F1" s="74"/>
    </row>
    <row r="2" s="61" customFormat="1" ht="34.5" customHeight="1" spans="1:6">
      <c r="A2" s="75" t="s">
        <v>877</v>
      </c>
      <c r="B2" s="75"/>
      <c r="C2" s="75"/>
      <c r="D2" s="75"/>
      <c r="E2" s="75"/>
      <c r="F2" s="76"/>
    </row>
    <row r="3" ht="17.25" customHeight="1" spans="1:6">
      <c r="A3" s="62"/>
      <c r="B3" s="71"/>
      <c r="D3" s="77"/>
      <c r="E3" s="78" t="s">
        <v>2</v>
      </c>
      <c r="F3" s="78"/>
    </row>
    <row r="4" s="62" customFormat="1" ht="26.25" customHeight="1" spans="1:6">
      <c r="A4" s="79" t="s">
        <v>878</v>
      </c>
      <c r="B4" s="79" t="s">
        <v>4</v>
      </c>
      <c r="C4" s="80" t="s">
        <v>5</v>
      </c>
      <c r="D4" s="80" t="s">
        <v>6</v>
      </c>
      <c r="E4" s="80" t="s">
        <v>7</v>
      </c>
      <c r="F4" s="79" t="s">
        <v>879</v>
      </c>
    </row>
    <row r="5" s="63" customFormat="1" ht="21.75" customHeight="1" spans="1:6">
      <c r="A5" s="81" t="s">
        <v>880</v>
      </c>
      <c r="B5" s="81">
        <f>B6+B13+B19+B20</f>
        <v>309846</v>
      </c>
      <c r="C5" s="82">
        <f>SUM(C6,C13,C19,C20)</f>
        <v>355679</v>
      </c>
      <c r="D5" s="82">
        <f>SUM(D6,D13,D19,D20)</f>
        <v>308023</v>
      </c>
      <c r="E5" s="83">
        <f>(D5-C5)/C5</f>
        <v>-0.133985981741964</v>
      </c>
      <c r="F5" s="84">
        <f>ROUND(C5/B5,4)</f>
        <v>1.1479</v>
      </c>
    </row>
    <row r="6" s="63" customFormat="1" ht="21.75" customHeight="1" spans="1:6">
      <c r="A6" s="85" t="s">
        <v>881</v>
      </c>
      <c r="B6" s="81">
        <f>SUM(B7:B12)</f>
        <v>148875</v>
      </c>
      <c r="C6" s="86">
        <f>SUM(C7:C12)</f>
        <v>192378</v>
      </c>
      <c r="D6" s="86">
        <f>SUM(D7:D12)</f>
        <v>173541</v>
      </c>
      <c r="E6" s="87">
        <f>(D6-C6)/C6</f>
        <v>-0.097916601690422</v>
      </c>
      <c r="F6" s="84">
        <f t="shared" ref="F6:F50" si="0">ROUND(C6/B6,4)</f>
        <v>1.2922</v>
      </c>
    </row>
    <row r="7" s="63" customFormat="1" ht="21.75" customHeight="1" spans="1:6">
      <c r="A7" s="88" t="s">
        <v>882</v>
      </c>
      <c r="B7" s="89">
        <v>0</v>
      </c>
      <c r="C7" s="90">
        <v>60</v>
      </c>
      <c r="D7" s="90"/>
      <c r="E7" s="87"/>
      <c r="F7" s="84" t="e">
        <f t="shared" si="0"/>
        <v>#DIV/0!</v>
      </c>
    </row>
    <row r="8" s="63" customFormat="1" ht="21.75" customHeight="1" spans="1:6">
      <c r="A8" s="88" t="s">
        <v>883</v>
      </c>
      <c r="B8" s="89"/>
      <c r="C8" s="90"/>
      <c r="D8" s="90"/>
      <c r="E8" s="87"/>
      <c r="F8" s="84" t="e">
        <f t="shared" si="0"/>
        <v>#DIV/0!</v>
      </c>
    </row>
    <row r="9" s="63" customFormat="1" ht="21.75" customHeight="1" spans="1:6">
      <c r="A9" s="88" t="s">
        <v>884</v>
      </c>
      <c r="B9" s="89">
        <v>145875</v>
      </c>
      <c r="C9" s="90">
        <f>185797+677+8</f>
        <v>186482</v>
      </c>
      <c r="D9" s="90">
        <v>165000</v>
      </c>
      <c r="E9" s="87">
        <f>(D9-C9)/C9</f>
        <v>-0.115196104717882</v>
      </c>
      <c r="F9" s="84">
        <f t="shared" si="0"/>
        <v>1.2784</v>
      </c>
    </row>
    <row r="10" s="63" customFormat="1" ht="21.75" customHeight="1" spans="1:6">
      <c r="A10" s="88" t="s">
        <v>885</v>
      </c>
      <c r="B10" s="89">
        <v>1500</v>
      </c>
      <c r="C10" s="90">
        <v>656</v>
      </c>
      <c r="D10" s="90">
        <v>2000</v>
      </c>
      <c r="E10" s="87">
        <f>(D10-C10)/C10</f>
        <v>2.04878048780488</v>
      </c>
      <c r="F10" s="84">
        <f t="shared" si="0"/>
        <v>0.4373</v>
      </c>
    </row>
    <row r="11" s="63" customFormat="1" ht="21.75" customHeight="1" spans="1:6">
      <c r="A11" s="88" t="s">
        <v>886</v>
      </c>
      <c r="B11" s="89">
        <v>1500</v>
      </c>
      <c r="C11" s="90">
        <v>0</v>
      </c>
      <c r="D11" s="90">
        <v>1500</v>
      </c>
      <c r="E11" s="91" t="e">
        <f t="shared" ref="E11:E12" si="1">(D11-C11)/C11</f>
        <v>#DIV/0!</v>
      </c>
      <c r="F11" s="84">
        <f t="shared" si="0"/>
        <v>0</v>
      </c>
    </row>
    <row r="12" s="63" customFormat="1" ht="21.75" customHeight="1" spans="1:6">
      <c r="A12" s="88" t="s">
        <v>887</v>
      </c>
      <c r="B12" s="89"/>
      <c r="C12" s="90">
        <v>5180</v>
      </c>
      <c r="D12" s="90">
        <v>5041</v>
      </c>
      <c r="E12" s="87">
        <f t="shared" si="1"/>
        <v>-0.0268339768339768</v>
      </c>
      <c r="F12" s="84" t="e">
        <f t="shared" si="0"/>
        <v>#DIV/0!</v>
      </c>
    </row>
    <row r="13" s="63" customFormat="1" ht="21.75" customHeight="1" spans="1:6">
      <c r="A13" s="92" t="s">
        <v>888</v>
      </c>
      <c r="B13" s="25">
        <f>SUM(B14:B15)</f>
        <v>27423</v>
      </c>
      <c r="C13" s="93">
        <f>SUM(C14:C15,C18)</f>
        <v>29753</v>
      </c>
      <c r="D13" s="93">
        <f>SUM(D14:D15,D18)</f>
        <v>30774</v>
      </c>
      <c r="E13" s="87">
        <f t="shared" ref="E13:E17" si="2">(D13-C13)/C13</f>
        <v>0.0343158673074984</v>
      </c>
      <c r="F13" s="84">
        <f t="shared" si="0"/>
        <v>1.085</v>
      </c>
    </row>
    <row r="14" s="63" customFormat="1" ht="21.75" customHeight="1" spans="1:6">
      <c r="A14" s="29" t="s">
        <v>889</v>
      </c>
      <c r="B14" s="22">
        <v>24763</v>
      </c>
      <c r="C14" s="94">
        <v>24763</v>
      </c>
      <c r="D14" s="94">
        <v>28274</v>
      </c>
      <c r="E14" s="87">
        <f t="shared" si="2"/>
        <v>0.141784113394984</v>
      </c>
      <c r="F14" s="84">
        <f t="shared" si="0"/>
        <v>1</v>
      </c>
    </row>
    <row r="15" s="63" customFormat="1" ht="21.75" customHeight="1" spans="1:6">
      <c r="A15" s="29" t="s">
        <v>890</v>
      </c>
      <c r="B15" s="22">
        <v>2660</v>
      </c>
      <c r="C15" s="94">
        <v>2490</v>
      </c>
      <c r="D15" s="94">
        <v>2500</v>
      </c>
      <c r="E15" s="87">
        <f t="shared" si="2"/>
        <v>0.00401606425702811</v>
      </c>
      <c r="F15" s="84">
        <f t="shared" si="0"/>
        <v>0.9361</v>
      </c>
    </row>
    <row r="16" s="63" customFormat="1" ht="21.75" customHeight="1" spans="1:6">
      <c r="A16" s="29" t="s">
        <v>891</v>
      </c>
      <c r="B16" s="22"/>
      <c r="C16" s="94">
        <v>316</v>
      </c>
      <c r="D16" s="94">
        <v>300</v>
      </c>
      <c r="E16" s="87">
        <f t="shared" si="2"/>
        <v>-0.0506329113924051</v>
      </c>
      <c r="F16" s="84" t="e">
        <f t="shared" si="0"/>
        <v>#DIV/0!</v>
      </c>
    </row>
    <row r="17" s="63" customFormat="1" ht="21.75" customHeight="1" spans="1:6">
      <c r="A17" s="88" t="s">
        <v>892</v>
      </c>
      <c r="B17" s="89"/>
      <c r="C17" s="90">
        <v>323</v>
      </c>
      <c r="D17" s="90">
        <v>200</v>
      </c>
      <c r="E17" s="87">
        <f t="shared" si="2"/>
        <v>-0.380804953560372</v>
      </c>
      <c r="F17" s="84" t="e">
        <f t="shared" si="0"/>
        <v>#DIV/0!</v>
      </c>
    </row>
    <row r="18" s="63" customFormat="1" ht="21.75" customHeight="1" spans="1:6">
      <c r="A18" s="88" t="s">
        <v>893</v>
      </c>
      <c r="B18" s="89"/>
      <c r="C18" s="90">
        <v>2500</v>
      </c>
      <c r="D18" s="90"/>
      <c r="E18" s="87"/>
      <c r="F18" s="84" t="e">
        <f t="shared" si="0"/>
        <v>#DIV/0!</v>
      </c>
    </row>
    <row r="19" s="63" customFormat="1" ht="21.75" customHeight="1" spans="1:6">
      <c r="A19" s="95" t="s">
        <v>17</v>
      </c>
      <c r="B19" s="96">
        <v>133548</v>
      </c>
      <c r="C19" s="94">
        <v>133548</v>
      </c>
      <c r="D19" s="90">
        <f>33708+70000</f>
        <v>103708</v>
      </c>
      <c r="E19" s="87">
        <f>(D19-C19)/C19</f>
        <v>-0.223440261179501</v>
      </c>
      <c r="F19" s="84">
        <f t="shared" si="0"/>
        <v>1</v>
      </c>
    </row>
    <row r="20" s="64" customFormat="1" ht="21.75" customHeight="1" spans="1:6">
      <c r="A20" s="95" t="s">
        <v>894</v>
      </c>
      <c r="B20" s="97">
        <v>0</v>
      </c>
      <c r="C20" s="94">
        <v>0</v>
      </c>
      <c r="D20" s="94">
        <v>0</v>
      </c>
      <c r="E20" s="91" t="e">
        <f>(D20-C20)/C20</f>
        <v>#DIV/0!</v>
      </c>
      <c r="F20" s="84" t="e">
        <f t="shared" si="0"/>
        <v>#DIV/0!</v>
      </c>
    </row>
    <row r="21" s="65" customFormat="1" ht="21.75" customHeight="1" spans="1:6">
      <c r="A21" s="96" t="s">
        <v>895</v>
      </c>
      <c r="B21" s="96">
        <f>B22+B46+B49</f>
        <v>309846</v>
      </c>
      <c r="C21" s="98">
        <f>SUM(C22,C46,C49)</f>
        <v>355679</v>
      </c>
      <c r="D21" s="98">
        <f>SUM(D22,D46,D49)</f>
        <v>308023</v>
      </c>
      <c r="E21" s="83">
        <f>(D21-C21)/C21</f>
        <v>-0.133985981741964</v>
      </c>
      <c r="F21" s="84">
        <f t="shared" si="0"/>
        <v>1.1479</v>
      </c>
    </row>
    <row r="22" s="64" customFormat="1" ht="21.75" customHeight="1" spans="1:6">
      <c r="A22" s="99" t="s">
        <v>896</v>
      </c>
      <c r="B22" s="100">
        <f>B23+B24+B25+B37+B38+B39+B43+B44+B45</f>
        <v>211046</v>
      </c>
      <c r="C22" s="101">
        <f>SUM(C23:C25,C37:C39,C43:C45)</f>
        <v>287741</v>
      </c>
      <c r="D22" s="101">
        <f>SUM(D23:D25,D37:D39,D43:D45)</f>
        <v>223077</v>
      </c>
      <c r="E22" s="87">
        <f>(D22-C22)/C22</f>
        <v>-0.224729878606108</v>
      </c>
      <c r="F22" s="84">
        <f t="shared" si="0"/>
        <v>1.3634</v>
      </c>
    </row>
    <row r="23" s="64" customFormat="1" ht="21.75" customHeight="1" spans="1:6">
      <c r="A23" s="88" t="s">
        <v>897</v>
      </c>
      <c r="B23" s="102">
        <v>10</v>
      </c>
      <c r="C23" s="90">
        <v>10</v>
      </c>
      <c r="D23" s="90">
        <v>10</v>
      </c>
      <c r="E23" s="87"/>
      <c r="F23" s="84">
        <f t="shared" si="0"/>
        <v>1</v>
      </c>
    </row>
    <row r="24" s="64" customFormat="1" ht="21.75" customHeight="1" spans="1:6">
      <c r="A24" s="88" t="s">
        <v>898</v>
      </c>
      <c r="B24" s="89">
        <v>1630</v>
      </c>
      <c r="C24" s="94">
        <v>1630</v>
      </c>
      <c r="D24" s="94">
        <v>700</v>
      </c>
      <c r="E24" s="87"/>
      <c r="F24" s="84">
        <f t="shared" si="0"/>
        <v>1</v>
      </c>
    </row>
    <row r="25" s="64" customFormat="1" ht="21.75" customHeight="1" spans="1:6">
      <c r="A25" s="88" t="s">
        <v>899</v>
      </c>
      <c r="B25" s="89">
        <f>SUM(B26:B36)</f>
        <v>129266</v>
      </c>
      <c r="C25" s="94">
        <f>SUM(C26:C36)</f>
        <v>152297</v>
      </c>
      <c r="D25" s="94">
        <f>SUM(D26:D36)</f>
        <v>138080</v>
      </c>
      <c r="E25" s="87">
        <f>(D25-C25)/C25</f>
        <v>-0.0933504927871199</v>
      </c>
      <c r="F25" s="84">
        <f t="shared" si="0"/>
        <v>1.1782</v>
      </c>
    </row>
    <row r="26" s="64" customFormat="1" ht="21.75" customHeight="1" spans="1:6">
      <c r="A26" s="88" t="s">
        <v>900</v>
      </c>
      <c r="B26" s="89">
        <f>129206-46600</f>
        <v>82606</v>
      </c>
      <c r="C26" s="94">
        <f>75791-56</f>
        <v>75735</v>
      </c>
      <c r="D26" s="94">
        <f>145786-1206-27700-10000</f>
        <v>106880</v>
      </c>
      <c r="E26" s="87">
        <f>(D26-C26)/C26</f>
        <v>0.41123654849145</v>
      </c>
      <c r="F26" s="84">
        <f t="shared" si="0"/>
        <v>0.9168</v>
      </c>
    </row>
    <row r="27" s="64" customFormat="1" ht="21.75" customHeight="1" spans="1:6">
      <c r="A27" s="88" t="s">
        <v>901</v>
      </c>
      <c r="B27" s="89">
        <v>60</v>
      </c>
      <c r="C27" s="94">
        <v>56</v>
      </c>
      <c r="D27" s="94"/>
      <c r="E27" s="87">
        <f>(D27-C27)/C27</f>
        <v>-1</v>
      </c>
      <c r="F27" s="84">
        <f t="shared" si="0"/>
        <v>0.9333</v>
      </c>
    </row>
    <row r="28" s="64" customFormat="1" ht="21.75" customHeight="1" spans="1:6">
      <c r="A28" s="88" t="s">
        <v>902</v>
      </c>
      <c r="B28" s="89"/>
      <c r="C28" s="94"/>
      <c r="D28" s="94"/>
      <c r="E28" s="87"/>
      <c r="F28" s="84" t="e">
        <f t="shared" si="0"/>
        <v>#DIV/0!</v>
      </c>
    </row>
    <row r="29" s="64" customFormat="1" ht="21.75" customHeight="1" spans="1:6">
      <c r="A29" s="88" t="s">
        <v>903</v>
      </c>
      <c r="B29" s="89"/>
      <c r="C29" s="94"/>
      <c r="D29" s="94">
        <v>2000</v>
      </c>
      <c r="E29" s="87"/>
      <c r="F29" s="84" t="e">
        <f t="shared" si="0"/>
        <v>#DIV/0!</v>
      </c>
    </row>
    <row r="30" s="64" customFormat="1" ht="21.75" customHeight="1" spans="1:6">
      <c r="A30" s="88" t="s">
        <v>904</v>
      </c>
      <c r="B30" s="89"/>
      <c r="C30" s="94"/>
      <c r="D30" s="94">
        <v>1500</v>
      </c>
      <c r="E30" s="87"/>
      <c r="F30" s="84" t="e">
        <f t="shared" si="0"/>
        <v>#DIV/0!</v>
      </c>
    </row>
    <row r="31" s="64" customFormat="1" ht="21.75" customHeight="1" spans="1:6">
      <c r="A31" s="88" t="s">
        <v>905</v>
      </c>
      <c r="B31" s="89"/>
      <c r="C31" s="94"/>
      <c r="D31" s="94"/>
      <c r="E31" s="87"/>
      <c r="F31" s="84" t="e">
        <f t="shared" si="0"/>
        <v>#DIV/0!</v>
      </c>
    </row>
    <row r="32" s="64" customFormat="1" ht="21.75" customHeight="1" spans="1:6">
      <c r="A32" s="88" t="s">
        <v>906</v>
      </c>
      <c r="B32" s="89"/>
      <c r="C32" s="94"/>
      <c r="D32" s="94"/>
      <c r="E32" s="87"/>
      <c r="F32" s="84" t="e">
        <f t="shared" si="0"/>
        <v>#DIV/0!</v>
      </c>
    </row>
    <row r="33" s="64" customFormat="1" ht="21.75" customHeight="1" spans="1:6">
      <c r="A33" s="88" t="s">
        <v>907</v>
      </c>
      <c r="B33" s="89"/>
      <c r="C33" s="94"/>
      <c r="D33" s="94"/>
      <c r="E33" s="87"/>
      <c r="F33" s="84" t="e">
        <f t="shared" si="0"/>
        <v>#DIV/0!</v>
      </c>
    </row>
    <row r="34" s="64" customFormat="1" ht="21.75" customHeight="1" spans="1:6">
      <c r="A34" s="88" t="s">
        <v>908</v>
      </c>
      <c r="B34" s="89"/>
      <c r="C34" s="94"/>
      <c r="D34" s="94"/>
      <c r="E34" s="87"/>
      <c r="F34" s="84" t="e">
        <f t="shared" si="0"/>
        <v>#DIV/0!</v>
      </c>
    </row>
    <row r="35" s="64" customFormat="1" ht="21.75" customHeight="1" spans="1:6">
      <c r="A35" s="88" t="s">
        <v>909</v>
      </c>
      <c r="B35" s="89">
        <v>0</v>
      </c>
      <c r="C35" s="94"/>
      <c r="D35" s="94"/>
      <c r="E35" s="87"/>
      <c r="F35" s="84" t="e">
        <f t="shared" si="0"/>
        <v>#DIV/0!</v>
      </c>
    </row>
    <row r="36" s="64" customFormat="1" ht="21.75" customHeight="1" spans="1:6">
      <c r="A36" s="88" t="s">
        <v>910</v>
      </c>
      <c r="B36" s="89">
        <v>46600</v>
      </c>
      <c r="C36" s="94">
        <v>76506</v>
      </c>
      <c r="D36" s="94">
        <v>27700</v>
      </c>
      <c r="E36" s="87"/>
      <c r="F36" s="84">
        <f t="shared" si="0"/>
        <v>1.6418</v>
      </c>
    </row>
    <row r="37" s="64" customFormat="1" ht="21.75" customHeight="1" spans="1:6">
      <c r="A37" s="103" t="s">
        <v>911</v>
      </c>
      <c r="B37" s="97"/>
      <c r="C37" s="94"/>
      <c r="D37" s="94"/>
      <c r="E37" s="87"/>
      <c r="F37" s="84" t="e">
        <f t="shared" si="0"/>
        <v>#DIV/0!</v>
      </c>
    </row>
    <row r="38" s="64" customFormat="1" ht="21.75" customHeight="1" spans="1:6">
      <c r="A38" s="103" t="s">
        <v>912</v>
      </c>
      <c r="B38" s="97">
        <v>600</v>
      </c>
      <c r="C38" s="94">
        <v>600</v>
      </c>
      <c r="D38" s="94">
        <v>790</v>
      </c>
      <c r="E38" s="87">
        <f>(D38-C38)/C38</f>
        <v>0.316666666666667</v>
      </c>
      <c r="F38" s="84">
        <f t="shared" si="0"/>
        <v>1</v>
      </c>
    </row>
    <row r="39" s="64" customFormat="1" ht="21.75" customHeight="1" spans="1:6">
      <c r="A39" s="103" t="s">
        <v>913</v>
      </c>
      <c r="B39" s="97">
        <f>SUM(B40:B42)</f>
        <v>67926</v>
      </c>
      <c r="C39" s="94">
        <f>SUM(C40:C42)</f>
        <v>121162</v>
      </c>
      <c r="D39" s="94">
        <f>SUM(D40:D42)</f>
        <v>71000</v>
      </c>
      <c r="E39" s="87">
        <f>(D39-C39)/C39</f>
        <v>-0.414007692180717</v>
      </c>
      <c r="F39" s="84">
        <f t="shared" si="0"/>
        <v>1.7837</v>
      </c>
    </row>
    <row r="40" s="64" customFormat="1" ht="21.75" customHeight="1" spans="1:6">
      <c r="A40" s="104" t="s">
        <v>914</v>
      </c>
      <c r="B40" s="67">
        <v>66635</v>
      </c>
      <c r="C40" s="94">
        <v>120282</v>
      </c>
      <c r="D40" s="94">
        <v>70000</v>
      </c>
      <c r="E40" s="87">
        <f>(D40-C40)/C40</f>
        <v>-0.418034286094345</v>
      </c>
      <c r="F40" s="84">
        <f t="shared" si="0"/>
        <v>1.8051</v>
      </c>
    </row>
    <row r="41" s="64" customFormat="1" ht="21.75" customHeight="1" spans="1:6">
      <c r="A41" s="104" t="s">
        <v>915</v>
      </c>
      <c r="B41" s="23"/>
      <c r="C41" s="94"/>
      <c r="D41" s="94"/>
      <c r="E41" s="87"/>
      <c r="F41" s="84" t="e">
        <f t="shared" si="0"/>
        <v>#DIV/0!</v>
      </c>
    </row>
    <row r="42" s="64" customFormat="1" ht="21.75" customHeight="1" spans="1:6">
      <c r="A42" s="104" t="s">
        <v>916</v>
      </c>
      <c r="B42" s="23">
        <v>1291</v>
      </c>
      <c r="C42" s="94">
        <v>880</v>
      </c>
      <c r="D42" s="94">
        <v>1000</v>
      </c>
      <c r="E42" s="87">
        <f>(D42-C42)/C42</f>
        <v>0.136363636363636</v>
      </c>
      <c r="F42" s="84">
        <f t="shared" si="0"/>
        <v>0.6816</v>
      </c>
    </row>
    <row r="43" s="64" customFormat="1" ht="21.75" customHeight="1" spans="1:6">
      <c r="A43" s="105" t="s">
        <v>917</v>
      </c>
      <c r="B43" s="106">
        <v>10475</v>
      </c>
      <c r="C43" s="107">
        <v>10915</v>
      </c>
      <c r="D43" s="107">
        <v>12247</v>
      </c>
      <c r="E43" s="108">
        <f>(D43-C43)/C43</f>
        <v>0.122033898305085</v>
      </c>
      <c r="F43" s="84">
        <f t="shared" si="0"/>
        <v>1.042</v>
      </c>
    </row>
    <row r="44" s="64" customFormat="1" ht="21.75" customHeight="1" spans="1:6">
      <c r="A44" s="109" t="s">
        <v>918</v>
      </c>
      <c r="B44" s="110">
        <v>153</v>
      </c>
      <c r="C44" s="90">
        <f>151-10</f>
        <v>141</v>
      </c>
      <c r="D44" s="90">
        <v>250</v>
      </c>
      <c r="E44" s="87">
        <f>(D44-C44)/C44</f>
        <v>0.773049645390071</v>
      </c>
      <c r="F44" s="84">
        <f t="shared" si="0"/>
        <v>0.9216</v>
      </c>
    </row>
    <row r="45" s="64" customFormat="1" ht="21.75" customHeight="1" spans="1:6">
      <c r="A45" s="103" t="s">
        <v>919</v>
      </c>
      <c r="B45" s="111">
        <v>986</v>
      </c>
      <c r="C45" s="112">
        <v>986</v>
      </c>
      <c r="D45" s="94">
        <v>0</v>
      </c>
      <c r="E45" s="113">
        <f>(D45-C45)/C45</f>
        <v>-1</v>
      </c>
      <c r="F45" s="84">
        <f t="shared" si="0"/>
        <v>1</v>
      </c>
    </row>
    <row r="46" s="64" customFormat="1" ht="21.75" customHeight="1" spans="1:6">
      <c r="A46" s="99" t="s">
        <v>920</v>
      </c>
      <c r="B46" s="96">
        <f>B47+B48</f>
        <v>60472</v>
      </c>
      <c r="C46" s="94">
        <f>SUM(C47:C48)</f>
        <v>29610</v>
      </c>
      <c r="D46" s="94">
        <f>SUM(D47:D48)</f>
        <v>42811</v>
      </c>
      <c r="E46" s="87">
        <f>(D46-C46)/C46</f>
        <v>0.445829111786559</v>
      </c>
      <c r="F46" s="84">
        <f t="shared" si="0"/>
        <v>0.4896</v>
      </c>
    </row>
    <row r="47" s="64" customFormat="1" ht="21.75" customHeight="1" spans="1:6">
      <c r="A47" s="114" t="s">
        <v>921</v>
      </c>
      <c r="B47" s="97"/>
      <c r="C47" s="94">
        <v>1336</v>
      </c>
      <c r="D47" s="94"/>
      <c r="E47" s="87"/>
      <c r="F47" s="84" t="e">
        <f t="shared" si="0"/>
        <v>#DIV/0!</v>
      </c>
    </row>
    <row r="48" s="64" customFormat="1" ht="21.75" customHeight="1" spans="1:6">
      <c r="A48" s="114" t="s">
        <v>922</v>
      </c>
      <c r="B48" s="97">
        <v>60472</v>
      </c>
      <c r="C48" s="94">
        <f>27678+400+8+178+10</f>
        <v>28274</v>
      </c>
      <c r="D48" s="94">
        <f>4537+10000+8+178+28078+10</f>
        <v>42811</v>
      </c>
      <c r="E48" s="87">
        <f>(D48-C48)/C48</f>
        <v>0.514147273113107</v>
      </c>
      <c r="F48" s="84">
        <f t="shared" si="0"/>
        <v>0.4676</v>
      </c>
    </row>
    <row r="49" s="64" customFormat="1" ht="21.75" customHeight="1" spans="1:6">
      <c r="A49" s="99" t="s">
        <v>923</v>
      </c>
      <c r="B49" s="96">
        <v>38328</v>
      </c>
      <c r="C49" s="94">
        <v>38328</v>
      </c>
      <c r="D49" s="94">
        <v>42135</v>
      </c>
      <c r="E49" s="87">
        <f>(D49-C49)/C49</f>
        <v>0.0993268628678773</v>
      </c>
      <c r="F49" s="84">
        <f t="shared" si="0"/>
        <v>1</v>
      </c>
    </row>
    <row r="50" s="64" customFormat="1" ht="21.75" customHeight="1" spans="1:6">
      <c r="A50" s="99" t="s">
        <v>924</v>
      </c>
      <c r="B50" s="96">
        <f>B5-B21</f>
        <v>0</v>
      </c>
      <c r="C50" s="94">
        <f>C5-C21</f>
        <v>0</v>
      </c>
      <c r="D50" s="94">
        <f>D5-D21</f>
        <v>0</v>
      </c>
      <c r="E50" s="87"/>
      <c r="F50" s="84" t="e">
        <f t="shared" si="0"/>
        <v>#DIV/0!</v>
      </c>
    </row>
    <row r="54" spans="4:4">
      <c r="D54" s="115"/>
    </row>
  </sheetData>
  <mergeCells count="2">
    <mergeCell ref="A2:F2"/>
    <mergeCell ref="E3:F3"/>
  </mergeCells>
  <printOptions horizontalCentered="1"/>
  <pageMargins left="0.590551181102362" right="0.590551181102362" top="0.78740157480315" bottom="0.78740157480315"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view="pageBreakPreview" zoomScaleNormal="100" workbookViewId="0">
      <selection activeCell="G20" sqref="G20"/>
    </sheetView>
  </sheetViews>
  <sheetFormatPr defaultColWidth="9" defaultRowHeight="14.25" outlineLevelCol="7"/>
  <cols>
    <col min="1" max="1" width="22.5" customWidth="1"/>
    <col min="2" max="2" width="13.125" style="4" customWidth="1"/>
    <col min="3" max="3" width="12.625" style="4" customWidth="1"/>
    <col min="4" max="4" width="13.375" customWidth="1"/>
    <col min="5" max="5" width="21.25" customWidth="1"/>
    <col min="6" max="6" width="12.125" style="4" customWidth="1"/>
    <col min="7" max="8" width="13.75" style="4" customWidth="1"/>
  </cols>
  <sheetData>
    <row r="1" ht="30" customHeight="1" spans="1:5">
      <c r="A1" s="6" t="s">
        <v>925</v>
      </c>
      <c r="E1" s="33"/>
    </row>
    <row r="2" ht="38.25" customHeight="1" spans="1:8">
      <c r="A2" s="34" t="s">
        <v>926</v>
      </c>
      <c r="B2" s="34"/>
      <c r="C2" s="34"/>
      <c r="D2" s="34"/>
      <c r="E2" s="34"/>
      <c r="F2" s="35"/>
      <c r="G2" s="35"/>
      <c r="H2" s="34"/>
    </row>
    <row r="3" spans="1:8">
      <c r="A3" s="36"/>
      <c r="B3" s="37"/>
      <c r="C3" s="37"/>
      <c r="D3" s="37"/>
      <c r="E3" s="38"/>
      <c r="F3" s="39"/>
      <c r="G3" s="40" t="s">
        <v>2</v>
      </c>
      <c r="H3" s="40"/>
    </row>
    <row r="4" s="3" customFormat="1" ht="18" customHeight="1" spans="1:8">
      <c r="A4" s="41" t="s">
        <v>927</v>
      </c>
      <c r="B4" s="42"/>
      <c r="C4" s="42"/>
      <c r="D4" s="43"/>
      <c r="E4" s="44" t="s">
        <v>928</v>
      </c>
      <c r="F4" s="45"/>
      <c r="G4" s="45"/>
      <c r="H4" s="46"/>
    </row>
    <row r="5" s="3" customFormat="1" ht="18" customHeight="1" spans="1:8">
      <c r="A5" s="47" t="s">
        <v>929</v>
      </c>
      <c r="B5" s="48" t="s">
        <v>930</v>
      </c>
      <c r="C5" s="48" t="s">
        <v>931</v>
      </c>
      <c r="D5" s="49" t="s">
        <v>7</v>
      </c>
      <c r="E5" s="50" t="s">
        <v>929</v>
      </c>
      <c r="F5" s="48" t="s">
        <v>930</v>
      </c>
      <c r="G5" s="48" t="s">
        <v>931</v>
      </c>
      <c r="H5" s="49" t="s">
        <v>7</v>
      </c>
    </row>
    <row r="6" s="3" customFormat="1" ht="18" customHeight="1" spans="1:8">
      <c r="A6" s="51" t="s">
        <v>932</v>
      </c>
      <c r="B6" s="52">
        <f>SUM(B7:B12)</f>
        <v>23803</v>
      </c>
      <c r="C6" s="52">
        <f>SUM(C7:C12)</f>
        <v>27504</v>
      </c>
      <c r="D6" s="53">
        <f t="shared" ref="D6:D11" si="0">C6/B6-1</f>
        <v>0.155484602781162</v>
      </c>
      <c r="E6" s="54" t="s">
        <v>932</v>
      </c>
      <c r="F6" s="52">
        <f>SUM(F7:F10)</f>
        <v>10483</v>
      </c>
      <c r="G6" s="52">
        <f>SUM(G7:G10)</f>
        <v>11086</v>
      </c>
      <c r="H6" s="53">
        <f t="shared" ref="H6:H8" si="1">G6/F6-1</f>
        <v>0.057521701802919</v>
      </c>
    </row>
    <row r="7" s="3" customFormat="1" ht="18" customHeight="1" spans="1:8">
      <c r="A7" s="55" t="s">
        <v>933</v>
      </c>
      <c r="B7" s="52">
        <v>3177</v>
      </c>
      <c r="C7" s="52">
        <v>3135</v>
      </c>
      <c r="D7" s="53">
        <f t="shared" si="0"/>
        <v>-0.0132200188857413</v>
      </c>
      <c r="E7" s="56" t="s">
        <v>934</v>
      </c>
      <c r="F7" s="52">
        <v>8799</v>
      </c>
      <c r="G7" s="52">
        <v>9176</v>
      </c>
      <c r="H7" s="53">
        <f t="shared" si="1"/>
        <v>0.0428457779293101</v>
      </c>
    </row>
    <row r="8" s="3" customFormat="1" ht="18" customHeight="1" spans="1:8">
      <c r="A8" s="55" t="s">
        <v>935</v>
      </c>
      <c r="B8" s="52">
        <v>770</v>
      </c>
      <c r="C8" s="52">
        <v>747</v>
      </c>
      <c r="D8" s="53">
        <f t="shared" si="0"/>
        <v>-0.0298701298701298</v>
      </c>
      <c r="E8" s="56" t="s">
        <v>44</v>
      </c>
      <c r="F8" s="52">
        <v>1672</v>
      </c>
      <c r="G8" s="52">
        <v>1900</v>
      </c>
      <c r="H8" s="53">
        <f t="shared" si="1"/>
        <v>0.136363636363636</v>
      </c>
    </row>
    <row r="9" s="3" customFormat="1" ht="18" customHeight="1" spans="1:8">
      <c r="A9" s="55" t="s">
        <v>936</v>
      </c>
      <c r="B9" s="52">
        <v>9350</v>
      </c>
      <c r="C9" s="52">
        <v>9878</v>
      </c>
      <c r="D9" s="53">
        <f t="shared" si="0"/>
        <v>0.0564705882352941</v>
      </c>
      <c r="E9" s="56" t="s">
        <v>937</v>
      </c>
      <c r="F9" s="52"/>
      <c r="G9" s="52"/>
      <c r="H9" s="53"/>
    </row>
    <row r="10" s="3" customFormat="1" ht="18" customHeight="1" spans="1:8">
      <c r="A10" s="55" t="s">
        <v>938</v>
      </c>
      <c r="B10" s="52">
        <v>28</v>
      </c>
      <c r="C10" s="52">
        <v>33</v>
      </c>
      <c r="D10" s="53">
        <f t="shared" si="0"/>
        <v>0.178571428571429</v>
      </c>
      <c r="E10" s="56" t="s">
        <v>939</v>
      </c>
      <c r="F10" s="52">
        <v>12</v>
      </c>
      <c r="G10" s="52">
        <v>10</v>
      </c>
      <c r="H10" s="53">
        <f t="shared" ref="H10:H15" si="2">G10/F10-1</f>
        <v>-0.166666666666667</v>
      </c>
    </row>
    <row r="11" s="3" customFormat="1" ht="18" customHeight="1" spans="1:8">
      <c r="A11" s="55" t="s">
        <v>940</v>
      </c>
      <c r="B11" s="52">
        <v>418</v>
      </c>
      <c r="C11" s="52">
        <v>391</v>
      </c>
      <c r="D11" s="53">
        <f t="shared" si="0"/>
        <v>-0.0645933014354066</v>
      </c>
      <c r="E11" s="56"/>
      <c r="F11" s="52"/>
      <c r="G11" s="52"/>
      <c r="H11" s="53"/>
    </row>
    <row r="12" s="3" customFormat="1" ht="18" customHeight="1" spans="1:8">
      <c r="A12" s="55" t="s">
        <v>941</v>
      </c>
      <c r="B12" s="52">
        <v>10060</v>
      </c>
      <c r="C12" s="52">
        <v>13320</v>
      </c>
      <c r="D12" s="53"/>
      <c r="E12" s="56"/>
      <c r="F12" s="52"/>
      <c r="G12" s="52"/>
      <c r="H12" s="53"/>
    </row>
    <row r="13" s="3" customFormat="1" ht="18" customHeight="1" spans="1:8">
      <c r="A13" s="51" t="s">
        <v>942</v>
      </c>
      <c r="B13" s="52">
        <f>SUM(B14:B18)</f>
        <v>37958</v>
      </c>
      <c r="C13" s="52">
        <f>SUM(C14:C18)</f>
        <v>39538</v>
      </c>
      <c r="D13" s="53">
        <f t="shared" ref="D13:D17" si="3">C13/B13-1</f>
        <v>0.0416249538964117</v>
      </c>
      <c r="E13" s="54" t="s">
        <v>942</v>
      </c>
      <c r="F13" s="52">
        <f>SUM(F14:F17)</f>
        <v>34327</v>
      </c>
      <c r="G13" s="52">
        <f>SUM(G14:G17)</f>
        <v>36937</v>
      </c>
      <c r="H13" s="53">
        <f t="shared" si="2"/>
        <v>0.0760334430623124</v>
      </c>
    </row>
    <row r="14" s="3" customFormat="1" ht="18" customHeight="1" spans="1:8">
      <c r="A14" s="55" t="s">
        <v>933</v>
      </c>
      <c r="B14" s="52">
        <v>15085</v>
      </c>
      <c r="C14" s="52">
        <v>15683</v>
      </c>
      <c r="D14" s="53">
        <f t="shared" si="3"/>
        <v>0.0396420285051375</v>
      </c>
      <c r="E14" s="56" t="s">
        <v>934</v>
      </c>
      <c r="F14" s="52">
        <v>33407</v>
      </c>
      <c r="G14" s="52">
        <v>36452</v>
      </c>
      <c r="H14" s="53">
        <f t="shared" si="2"/>
        <v>0.09114856167869</v>
      </c>
    </row>
    <row r="15" s="3" customFormat="1" ht="18" customHeight="1" spans="1:8">
      <c r="A15" s="55" t="s">
        <v>935</v>
      </c>
      <c r="B15" s="52">
        <v>30</v>
      </c>
      <c r="C15" s="52">
        <v>35</v>
      </c>
      <c r="D15" s="53">
        <f t="shared" si="3"/>
        <v>0.166666666666667</v>
      </c>
      <c r="E15" s="56" t="s">
        <v>44</v>
      </c>
      <c r="F15" s="52">
        <v>400</v>
      </c>
      <c r="G15" s="52">
        <v>85</v>
      </c>
      <c r="H15" s="53">
        <f t="shared" si="2"/>
        <v>-0.7875</v>
      </c>
    </row>
    <row r="16" s="3" customFormat="1" ht="18" customHeight="1" spans="1:8">
      <c r="A16" s="55" t="s">
        <v>936</v>
      </c>
      <c r="B16" s="52">
        <v>19484</v>
      </c>
      <c r="C16" s="52">
        <v>20950</v>
      </c>
      <c r="D16" s="53">
        <f t="shared" si="3"/>
        <v>0.0752412235680557</v>
      </c>
      <c r="E16" s="56" t="s">
        <v>937</v>
      </c>
      <c r="F16" s="52"/>
      <c r="G16" s="52"/>
      <c r="H16" s="53"/>
    </row>
    <row r="17" s="3" customFormat="1" ht="18" customHeight="1" spans="1:8">
      <c r="A17" s="55" t="s">
        <v>938</v>
      </c>
      <c r="B17" s="52">
        <v>260</v>
      </c>
      <c r="C17" s="52">
        <v>270</v>
      </c>
      <c r="D17" s="53">
        <f t="shared" si="3"/>
        <v>0.0384615384615385</v>
      </c>
      <c r="E17" s="56" t="s">
        <v>939</v>
      </c>
      <c r="F17" s="52">
        <v>520</v>
      </c>
      <c r="G17" s="52">
        <v>400</v>
      </c>
      <c r="H17" s="53">
        <f t="shared" ref="H17:H21" si="4">G17/F17-1</f>
        <v>-0.230769230769231</v>
      </c>
    </row>
    <row r="18" s="3" customFormat="1" ht="18" customHeight="1" spans="1:8">
      <c r="A18" s="55" t="s">
        <v>941</v>
      </c>
      <c r="B18" s="52">
        <v>3099</v>
      </c>
      <c r="C18" s="52">
        <v>2600</v>
      </c>
      <c r="D18" s="53"/>
      <c r="E18" s="56"/>
      <c r="F18" s="52"/>
      <c r="G18" s="52"/>
      <c r="H18" s="53"/>
    </row>
    <row r="19" s="3" customFormat="1" ht="18" customHeight="1" spans="1:8">
      <c r="A19" s="57" t="s">
        <v>943</v>
      </c>
      <c r="B19" s="58">
        <f t="shared" ref="B19:G19" si="5">B6+B13</f>
        <v>61761</v>
      </c>
      <c r="C19" s="58">
        <f t="shared" si="5"/>
        <v>67042</v>
      </c>
      <c r="D19" s="53">
        <f t="shared" ref="D19:D24" si="6">C19/B19-1</f>
        <v>0.0855070351840157</v>
      </c>
      <c r="E19" s="59" t="s">
        <v>944</v>
      </c>
      <c r="F19" s="58">
        <f t="shared" si="5"/>
        <v>44810</v>
      </c>
      <c r="G19" s="58">
        <f t="shared" si="5"/>
        <v>48023</v>
      </c>
      <c r="H19" s="53">
        <f t="shared" si="4"/>
        <v>0.0717027449230083</v>
      </c>
    </row>
    <row r="20" s="3" customFormat="1" ht="18" customHeight="1" spans="1:8">
      <c r="A20" s="55" t="s">
        <v>933</v>
      </c>
      <c r="B20" s="52">
        <f t="shared" ref="B20:G20" si="7">SUM(B7,B14)</f>
        <v>18262</v>
      </c>
      <c r="C20" s="52">
        <f t="shared" si="7"/>
        <v>18818</v>
      </c>
      <c r="D20" s="53">
        <f t="shared" si="6"/>
        <v>0.0304457343116855</v>
      </c>
      <c r="E20" s="54" t="s">
        <v>934</v>
      </c>
      <c r="F20" s="52">
        <f t="shared" si="7"/>
        <v>42206</v>
      </c>
      <c r="G20" s="52">
        <f t="shared" si="7"/>
        <v>45628</v>
      </c>
      <c r="H20" s="53">
        <f t="shared" si="4"/>
        <v>0.0810785196417572</v>
      </c>
    </row>
    <row r="21" s="3" customFormat="1" ht="18" customHeight="1" spans="1:8">
      <c r="A21" s="55" t="s">
        <v>935</v>
      </c>
      <c r="B21" s="52">
        <f t="shared" ref="B21:G21" si="8">SUM(B8,B15)</f>
        <v>800</v>
      </c>
      <c r="C21" s="52">
        <f t="shared" si="8"/>
        <v>782</v>
      </c>
      <c r="D21" s="53">
        <f t="shared" si="6"/>
        <v>-0.0225</v>
      </c>
      <c r="E21" s="54" t="s">
        <v>44</v>
      </c>
      <c r="F21" s="52">
        <f t="shared" si="8"/>
        <v>2072</v>
      </c>
      <c r="G21" s="52">
        <f t="shared" si="8"/>
        <v>1985</v>
      </c>
      <c r="H21" s="53">
        <f t="shared" si="4"/>
        <v>-0.041988416988417</v>
      </c>
    </row>
    <row r="22" s="3" customFormat="1" ht="18" customHeight="1" spans="1:8">
      <c r="A22" s="55" t="s">
        <v>936</v>
      </c>
      <c r="B22" s="52">
        <f t="shared" ref="B22:G22" si="9">B9+B16</f>
        <v>28834</v>
      </c>
      <c r="C22" s="52">
        <f t="shared" si="9"/>
        <v>30828</v>
      </c>
      <c r="D22" s="53">
        <f t="shared" si="6"/>
        <v>0.069154470416869</v>
      </c>
      <c r="E22" s="54" t="s">
        <v>937</v>
      </c>
      <c r="F22" s="52">
        <f t="shared" si="9"/>
        <v>0</v>
      </c>
      <c r="G22" s="52">
        <f t="shared" si="9"/>
        <v>0</v>
      </c>
      <c r="H22" s="53">
        <v>0</v>
      </c>
    </row>
    <row r="23" s="3" customFormat="1" ht="18" customHeight="1" spans="1:8">
      <c r="A23" s="55" t="s">
        <v>938</v>
      </c>
      <c r="B23" s="52">
        <f t="shared" ref="B23:G23" si="10">B10+B17</f>
        <v>288</v>
      </c>
      <c r="C23" s="52">
        <f t="shared" si="10"/>
        <v>303</v>
      </c>
      <c r="D23" s="53">
        <f t="shared" si="6"/>
        <v>0.0520833333333333</v>
      </c>
      <c r="E23" s="54" t="s">
        <v>939</v>
      </c>
      <c r="F23" s="52">
        <f t="shared" si="10"/>
        <v>532</v>
      </c>
      <c r="G23" s="52">
        <f t="shared" si="10"/>
        <v>410</v>
      </c>
      <c r="H23" s="53">
        <f>G23/F23-1</f>
        <v>-0.229323308270677</v>
      </c>
    </row>
    <row r="24" s="3" customFormat="1" ht="18" customHeight="1" spans="1:8">
      <c r="A24" s="55" t="s">
        <v>940</v>
      </c>
      <c r="B24" s="52">
        <f>B11</f>
        <v>418</v>
      </c>
      <c r="C24" s="52">
        <f>C11</f>
        <v>391</v>
      </c>
      <c r="D24" s="53">
        <f t="shared" si="6"/>
        <v>-0.0645933014354066</v>
      </c>
      <c r="E24" s="54"/>
      <c r="F24" s="52"/>
      <c r="G24" s="52"/>
      <c r="H24" s="53"/>
    </row>
  </sheetData>
  <mergeCells count="4">
    <mergeCell ref="A2:H2"/>
    <mergeCell ref="G3:H3"/>
    <mergeCell ref="A4:C4"/>
    <mergeCell ref="E4:H4"/>
  </mergeCells>
  <printOptions horizontalCentered="1"/>
  <pageMargins left="0.590551181102362" right="0.590551181102362" top="0.78740157480315" bottom="0.78740157480315"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view="pageBreakPreview" zoomScaleNormal="100" workbookViewId="0">
      <selection activeCell="E19" sqref="E19"/>
    </sheetView>
  </sheetViews>
  <sheetFormatPr defaultColWidth="9" defaultRowHeight="14.25"/>
  <cols>
    <col min="1" max="1" width="31.25" customWidth="1"/>
    <col min="2" max="2" width="17" style="4" hidden="1" customWidth="1"/>
    <col min="3" max="3" width="14.75" customWidth="1"/>
    <col min="4" max="4" width="14.875" customWidth="1"/>
    <col min="5" max="5" width="37.75" customWidth="1"/>
    <col min="6" max="6" width="15.75" hidden="1" customWidth="1"/>
    <col min="7" max="7" width="12.75" customWidth="1"/>
    <col min="8" max="8" width="14.375" customWidth="1"/>
    <col min="9" max="9" width="9" hidden="1" customWidth="1"/>
    <col min="10" max="10" width="12.625" style="5" hidden="1" customWidth="1"/>
    <col min="11" max="11" width="9" style="5" hidden="1" customWidth="1"/>
    <col min="12" max="12" width="12.625" style="5" hidden="1" customWidth="1"/>
  </cols>
  <sheetData>
    <row r="1" s="1" customFormat="1" ht="27" customHeight="1" spans="1:12">
      <c r="A1" s="6" t="s">
        <v>945</v>
      </c>
      <c r="B1" s="7"/>
      <c r="J1" s="30"/>
      <c r="K1" s="30"/>
      <c r="L1" s="30"/>
    </row>
    <row r="2" s="2" customFormat="1" ht="39" customHeight="1" spans="1:12">
      <c r="A2" s="8" t="s">
        <v>946</v>
      </c>
      <c r="B2" s="8"/>
      <c r="C2" s="8"/>
      <c r="D2" s="8"/>
      <c r="E2" s="8"/>
      <c r="F2" s="8"/>
      <c r="G2" s="8"/>
      <c r="H2" s="8"/>
      <c r="J2" s="31"/>
      <c r="K2" s="31"/>
      <c r="L2" s="31"/>
    </row>
    <row r="3" ht="15" customHeight="1" spans="1:8">
      <c r="A3" s="9"/>
      <c r="B3" s="10"/>
      <c r="C3" s="9"/>
      <c r="D3" s="9"/>
      <c r="E3" s="11" t="s">
        <v>947</v>
      </c>
      <c r="F3" s="11"/>
      <c r="G3" s="11"/>
      <c r="H3" s="11"/>
    </row>
    <row r="4" ht="21.95" customHeight="1" spans="1:8">
      <c r="A4" s="12" t="s">
        <v>948</v>
      </c>
      <c r="B4" s="13"/>
      <c r="C4" s="13"/>
      <c r="D4" s="13"/>
      <c r="E4" s="14" t="s">
        <v>949</v>
      </c>
      <c r="F4" s="14"/>
      <c r="G4" s="14"/>
      <c r="H4" s="14"/>
    </row>
    <row r="5" ht="21.95" customHeight="1" spans="1:12">
      <c r="A5" s="15" t="s">
        <v>950</v>
      </c>
      <c r="B5" s="15" t="s">
        <v>951</v>
      </c>
      <c r="C5" s="16" t="s">
        <v>5</v>
      </c>
      <c r="D5" s="16" t="s">
        <v>6</v>
      </c>
      <c r="E5" s="15" t="s">
        <v>950</v>
      </c>
      <c r="F5" s="15" t="s">
        <v>951</v>
      </c>
      <c r="G5" s="16" t="s">
        <v>5</v>
      </c>
      <c r="H5" s="16" t="s">
        <v>6</v>
      </c>
      <c r="J5" s="5" t="s">
        <v>952</v>
      </c>
      <c r="L5" s="5" t="s">
        <v>953</v>
      </c>
    </row>
    <row r="6" s="3" customFormat="1" ht="21.95" customHeight="1" spans="1:12">
      <c r="A6" s="17" t="s">
        <v>954</v>
      </c>
      <c r="B6" s="18">
        <f>SUM(B7:B11)</f>
        <v>10000</v>
      </c>
      <c r="C6" s="18">
        <f>SUM(C7:C11)</f>
        <v>1115</v>
      </c>
      <c r="D6" s="18">
        <f>SUM(D7:D11)</f>
        <v>30000</v>
      </c>
      <c r="E6" s="17" t="s">
        <v>955</v>
      </c>
      <c r="F6" s="17"/>
      <c r="G6" s="19"/>
      <c r="H6" s="19"/>
      <c r="J6" s="32">
        <f>C6/B6</f>
        <v>0.1115</v>
      </c>
      <c r="K6" s="32"/>
      <c r="L6" s="32" t="e">
        <f>H6/F6</f>
        <v>#DIV/0!</v>
      </c>
    </row>
    <row r="7" s="3" customFormat="1" ht="21.95" customHeight="1" spans="1:12">
      <c r="A7" s="20" t="s">
        <v>956</v>
      </c>
      <c r="B7" s="15"/>
      <c r="C7" s="15"/>
      <c r="D7" s="15"/>
      <c r="E7" s="17" t="s">
        <v>957</v>
      </c>
      <c r="F7" s="17"/>
      <c r="G7" s="18">
        <f>SUM(G8:G11)</f>
        <v>1094</v>
      </c>
      <c r="H7" s="18">
        <f>SUM(H8:H11)</f>
        <v>31247</v>
      </c>
      <c r="J7" s="32" t="e">
        <f t="shared" ref="J7:J19" si="0">C7/B7</f>
        <v>#DIV/0!</v>
      </c>
      <c r="K7" s="32"/>
      <c r="L7" s="32" t="e">
        <f t="shared" ref="L7:L19" si="1">H7/F7</f>
        <v>#DIV/0!</v>
      </c>
    </row>
    <row r="8" s="3" customFormat="1" ht="21.95" customHeight="1" spans="1:12">
      <c r="A8" s="20" t="s">
        <v>958</v>
      </c>
      <c r="B8" s="15"/>
      <c r="C8" s="15"/>
      <c r="D8" s="15"/>
      <c r="E8" s="20" t="s">
        <v>959</v>
      </c>
      <c r="F8" s="21"/>
      <c r="G8" s="15"/>
      <c r="H8" s="15"/>
      <c r="J8" s="32" t="e">
        <f t="shared" si="0"/>
        <v>#DIV/0!</v>
      </c>
      <c r="K8" s="32"/>
      <c r="L8" s="32" t="e">
        <f t="shared" si="1"/>
        <v>#DIV/0!</v>
      </c>
    </row>
    <row r="9" s="3" customFormat="1" ht="21.95" customHeight="1" spans="1:12">
      <c r="A9" s="20" t="s">
        <v>960</v>
      </c>
      <c r="B9" s="15"/>
      <c r="C9" s="15"/>
      <c r="D9" s="15"/>
      <c r="E9" s="20" t="s">
        <v>961</v>
      </c>
      <c r="F9" s="21"/>
      <c r="G9" s="15">
        <v>500</v>
      </c>
      <c r="H9" s="15"/>
      <c r="J9" s="32" t="e">
        <f t="shared" si="0"/>
        <v>#DIV/0!</v>
      </c>
      <c r="K9" s="32"/>
      <c r="L9" s="32" t="e">
        <f t="shared" si="1"/>
        <v>#DIV/0!</v>
      </c>
    </row>
    <row r="10" s="3" customFormat="1" ht="21.95" customHeight="1" spans="1:12">
      <c r="A10" s="20" t="s">
        <v>962</v>
      </c>
      <c r="B10" s="22"/>
      <c r="C10" s="23"/>
      <c r="D10" s="23"/>
      <c r="E10" s="20" t="s">
        <v>963</v>
      </c>
      <c r="F10" s="21"/>
      <c r="G10" s="15">
        <v>594</v>
      </c>
      <c r="H10" s="15"/>
      <c r="J10" s="32" t="e">
        <f t="shared" si="0"/>
        <v>#DIV/0!</v>
      </c>
      <c r="K10" s="32"/>
      <c r="L10" s="32" t="e">
        <f t="shared" si="1"/>
        <v>#DIV/0!</v>
      </c>
    </row>
    <row r="11" s="3" customFormat="1" ht="21.95" customHeight="1" spans="1:12">
      <c r="A11" s="20" t="s">
        <v>964</v>
      </c>
      <c r="B11" s="22">
        <v>10000</v>
      </c>
      <c r="C11" s="23">
        <v>1115</v>
      </c>
      <c r="D11" s="23">
        <v>30000</v>
      </c>
      <c r="E11" s="20" t="s">
        <v>965</v>
      </c>
      <c r="F11" s="22">
        <v>10</v>
      </c>
      <c r="G11" s="23"/>
      <c r="H11" s="23">
        <f>31247</f>
        <v>31247</v>
      </c>
      <c r="J11" s="32">
        <f t="shared" si="0"/>
        <v>0.1115</v>
      </c>
      <c r="K11" s="32"/>
      <c r="L11" s="32">
        <f t="shared" si="1"/>
        <v>3124.7</v>
      </c>
    </row>
    <row r="12" s="3" customFormat="1" ht="21.95" customHeight="1" spans="1:12">
      <c r="A12" s="19" t="s">
        <v>888</v>
      </c>
      <c r="B12" s="24">
        <f>SUM(B13:B14)</f>
        <v>1214</v>
      </c>
      <c r="C12" s="24">
        <f>SUM(C13:C14)</f>
        <v>1215</v>
      </c>
      <c r="D12" s="24">
        <f>SUM(D13:D14)</f>
        <v>1247</v>
      </c>
      <c r="E12" s="17" t="s">
        <v>966</v>
      </c>
      <c r="F12" s="25">
        <f>SUM(F6:F11)</f>
        <v>10</v>
      </c>
      <c r="G12" s="24">
        <f>SUM(G13:G15)</f>
        <v>1236</v>
      </c>
      <c r="H12" s="24">
        <f>SUM(H13:H15)</f>
        <v>0</v>
      </c>
      <c r="J12" s="32">
        <f t="shared" si="0"/>
        <v>1.000823723229</v>
      </c>
      <c r="K12" s="32"/>
      <c r="L12" s="32">
        <f t="shared" si="1"/>
        <v>0</v>
      </c>
    </row>
    <row r="13" s="3" customFormat="1" ht="21.95" customHeight="1" spans="1:12">
      <c r="A13" s="26" t="s">
        <v>967</v>
      </c>
      <c r="B13" s="23"/>
      <c r="C13" s="23">
        <v>11</v>
      </c>
      <c r="D13" s="23">
        <v>11</v>
      </c>
      <c r="E13" s="26" t="s">
        <v>968</v>
      </c>
      <c r="F13" s="22"/>
      <c r="G13" s="23"/>
      <c r="H13" s="23"/>
      <c r="J13" s="32" t="e">
        <f t="shared" si="0"/>
        <v>#DIV/0!</v>
      </c>
      <c r="K13" s="32"/>
      <c r="L13" s="32" t="e">
        <f t="shared" si="1"/>
        <v>#DIV/0!</v>
      </c>
    </row>
    <row r="14" s="3" customFormat="1" ht="21.95" customHeight="1" spans="1:12">
      <c r="A14" s="26" t="s">
        <v>969</v>
      </c>
      <c r="B14" s="23">
        <v>1214</v>
      </c>
      <c r="C14" s="23">
        <v>1204</v>
      </c>
      <c r="D14" s="23">
        <v>1236</v>
      </c>
      <c r="E14" s="27" t="s">
        <v>970</v>
      </c>
      <c r="F14" s="22">
        <v>11204</v>
      </c>
      <c r="G14" s="23"/>
      <c r="H14" s="23"/>
      <c r="J14" s="32">
        <f t="shared" si="0"/>
        <v>0.991762767710049</v>
      </c>
      <c r="K14" s="32"/>
      <c r="L14" s="32">
        <f t="shared" si="1"/>
        <v>0</v>
      </c>
    </row>
    <row r="15" s="3" customFormat="1" ht="21.95" customHeight="1" spans="1:12">
      <c r="A15" s="28"/>
      <c r="B15" s="23"/>
      <c r="C15" s="23"/>
      <c r="D15" s="23"/>
      <c r="E15" s="27" t="s">
        <v>971</v>
      </c>
      <c r="F15" s="29"/>
      <c r="G15" s="23">
        <f>1215+21</f>
        <v>1236</v>
      </c>
      <c r="H15" s="23"/>
      <c r="J15" s="32" t="e">
        <f t="shared" si="0"/>
        <v>#DIV/0!</v>
      </c>
      <c r="K15" s="32"/>
      <c r="L15" s="32" t="e">
        <f t="shared" si="1"/>
        <v>#DIV/0!</v>
      </c>
    </row>
    <row r="16" s="3" customFormat="1" ht="21.95" customHeight="1" spans="1:12">
      <c r="A16" s="28"/>
      <c r="B16" s="23"/>
      <c r="C16" s="23"/>
      <c r="D16" s="23"/>
      <c r="E16" s="29"/>
      <c r="F16" s="29"/>
      <c r="G16" s="23"/>
      <c r="H16" s="23"/>
      <c r="J16" s="32" t="e">
        <f t="shared" si="0"/>
        <v>#DIV/0!</v>
      </c>
      <c r="K16" s="32"/>
      <c r="L16" s="32" t="e">
        <f t="shared" si="1"/>
        <v>#DIV/0!</v>
      </c>
    </row>
    <row r="17" s="3" customFormat="1" ht="21.95" customHeight="1" spans="1:12">
      <c r="A17" s="28"/>
      <c r="B17" s="23"/>
      <c r="C17" s="23"/>
      <c r="D17" s="23"/>
      <c r="E17" s="29"/>
      <c r="F17" s="28"/>
      <c r="G17" s="23"/>
      <c r="H17" s="23"/>
      <c r="J17" s="32" t="e">
        <f t="shared" si="0"/>
        <v>#DIV/0!</v>
      </c>
      <c r="K17" s="32"/>
      <c r="L17" s="32" t="e">
        <f t="shared" si="1"/>
        <v>#DIV/0!</v>
      </c>
    </row>
    <row r="18" s="3" customFormat="1" ht="21.95" customHeight="1" spans="1:12">
      <c r="A18" s="28"/>
      <c r="B18" s="23"/>
      <c r="C18" s="23"/>
      <c r="D18" s="23"/>
      <c r="E18" s="28"/>
      <c r="F18" s="28"/>
      <c r="G18" s="28"/>
      <c r="H18" s="28"/>
      <c r="J18" s="32" t="e">
        <f t="shared" si="0"/>
        <v>#DIV/0!</v>
      </c>
      <c r="K18" s="32"/>
      <c r="L18" s="32" t="e">
        <f t="shared" si="1"/>
        <v>#DIV/0!</v>
      </c>
    </row>
    <row r="19" s="3" customFormat="1" ht="21.95" customHeight="1" spans="1:12">
      <c r="A19" s="24" t="s">
        <v>972</v>
      </c>
      <c r="B19" s="24">
        <f>SUM(B11:B12)</f>
        <v>11214</v>
      </c>
      <c r="C19" s="24">
        <f>C6+C12</f>
        <v>2330</v>
      </c>
      <c r="D19" s="24">
        <f>D6+D12</f>
        <v>31247</v>
      </c>
      <c r="E19" s="24" t="s">
        <v>973</v>
      </c>
      <c r="F19" s="24">
        <f>SUM(F12:F14)</f>
        <v>11214</v>
      </c>
      <c r="G19" s="24">
        <f>G6+G7+G12</f>
        <v>2330</v>
      </c>
      <c r="H19" s="24">
        <f>H6+H7+H12</f>
        <v>31247</v>
      </c>
      <c r="J19" s="32">
        <f t="shared" si="0"/>
        <v>0.207775994292848</v>
      </c>
      <c r="K19" s="32"/>
      <c r="L19" s="32">
        <f t="shared" si="1"/>
        <v>2.78642767968611</v>
      </c>
    </row>
  </sheetData>
  <mergeCells count="4">
    <mergeCell ref="A2:H2"/>
    <mergeCell ref="E3:H3"/>
    <mergeCell ref="A4:D4"/>
    <mergeCell ref="E4:H4"/>
  </mergeCells>
  <printOptions horizontalCentered="1"/>
  <pageMargins left="0.590551181102362" right="0.590551181102362" top="0.984251968503937" bottom="0.7874015748031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4" master=""/>
  <rangeList sheetStid="11" master=""/>
  <rangeList sheetStid="15" master="">
    <arrUserId title="区域4_1" rangeCreator="" othersAccessPermission="edit"/>
    <arrUserId title="区域4_2_1" rangeCreator="" othersAccessPermission="edit"/>
    <arrUserId title="区域4_2" rangeCreator="" othersAccessPermission="edit"/>
    <arrUserId title="区域4_1_1" rangeCreator="" othersAccessPermission="edit"/>
    <arrUserId title="区域4" rangeCreator="" othersAccessPermission="edit"/>
    <arrUserId title="区域4_2_1_1" rangeCreator="" othersAccessPermission="edit"/>
    <arrUserId title="区域4_1_1_1" rangeCreator="" othersAccessPermission="edit"/>
  </rangeList>
  <rangeList sheetStid="6" master=""/>
  <rangeList sheetStid="33" master=""/>
  <rangeList sheetStid="3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平衡表（功能分类）</vt:lpstr>
      <vt:lpstr>基本支出</vt:lpstr>
      <vt:lpstr>项目支出表</vt:lpstr>
      <vt:lpstr>政府基金平衡表</vt:lpstr>
      <vt:lpstr>社保基金平衡表</vt:lpstr>
      <vt:lpstr>资本经营平衡表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吴忠华</dc:creator>
  <cp:lastModifiedBy>╅獨特ㄣ</cp:lastModifiedBy>
  <dcterms:created xsi:type="dcterms:W3CDTF">2021-11-20T08:27:00Z</dcterms:created>
  <cp:lastPrinted>2024-01-09T08:27:00Z</cp:lastPrinted>
  <dcterms:modified xsi:type="dcterms:W3CDTF">2024-01-24T07:02:14Z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940D37E2AC87486892241F2360E43460</vt:lpwstr>
  </property>
  <property fmtid="{D5CDD505-2E9C-101B-9397-08002B2CF9AE}" pid="4" name="KSOReadingLayout">
    <vt:bool>true</vt:bool>
  </property>
</Properties>
</file>